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PPTO-BENE-201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Luis Hernan Vargas Forero</author>
  </authors>
  <commentList>
    <comment ref="F103" authorId="0">
      <text>
        <r>
          <rPr>
            <b/>
            <sz val="9"/>
            <rFont val="Tahoma"/>
            <family val="2"/>
          </rPr>
          <t>LAS PRETENCIONES DEL PRESUPUESTO DE JURIDICA ASCIENDEN A  $16´884.397.634</t>
        </r>
      </text>
    </comment>
  </commentList>
</comments>
</file>

<file path=xl/sharedStrings.xml><?xml version="1.0" encoding="utf-8"?>
<sst xmlns="http://schemas.openxmlformats.org/spreadsheetml/2006/main" count="377" uniqueCount="271">
  <si>
    <t>SECCIÓN PRESUPUESTAL 1207</t>
  </si>
  <si>
    <t>BENEFICENCIA DE  CUNDINAMARCA</t>
  </si>
  <si>
    <t>INGRESOS  VIGENCIA 2019</t>
  </si>
  <si>
    <t>POSPRE</t>
  </si>
  <si>
    <t>AREA FUNCIONAL</t>
  </si>
  <si>
    <t>PROGRAMA PRESUPUESTARIO</t>
  </si>
  <si>
    <t>FONDO</t>
  </si>
  <si>
    <t>CONCEPTO</t>
  </si>
  <si>
    <t>VALOR</t>
  </si>
  <si>
    <t>ID:</t>
  </si>
  <si>
    <t>RENTAS PROPIAS</t>
  </si>
  <si>
    <t>ID: 1</t>
  </si>
  <si>
    <t>INGRESOS CORRIENTES</t>
  </si>
  <si>
    <t>ID: 1:2</t>
  </si>
  <si>
    <t>INGRESOS NO TRIBUTARIOS</t>
  </si>
  <si>
    <t>ID: 1:2-A</t>
  </si>
  <si>
    <t>Venta de Bienes y Servicios</t>
  </si>
  <si>
    <t>ID: 1:2-A2</t>
  </si>
  <si>
    <t>Rentas Contractuales</t>
  </si>
  <si>
    <t>ID: 1:2-A2-01</t>
  </si>
  <si>
    <t>1-0300</t>
  </si>
  <si>
    <t>Venta de servicios de protección social</t>
  </si>
  <si>
    <t>ID: 1:2-A2-02</t>
  </si>
  <si>
    <t>Pensiones asistenciales</t>
  </si>
  <si>
    <t>ID: 1:2-A2-03</t>
  </si>
  <si>
    <t>Arrendamientos</t>
  </si>
  <si>
    <t>ID:1:2-B</t>
  </si>
  <si>
    <t>CONTRATOS Y CONVENIOS</t>
  </si>
  <si>
    <t>ID:1:2-B3</t>
  </si>
  <si>
    <t>Contratos  y convenios municipales</t>
  </si>
  <si>
    <t>ID:1:2-B3-01</t>
  </si>
  <si>
    <t>Contratos y convenios municipios departamento cundinamarca</t>
  </si>
  <si>
    <t>ID: 1:2-03</t>
  </si>
  <si>
    <t>Otros ingresos</t>
  </si>
  <si>
    <t>ID: 1:2-03-01</t>
  </si>
  <si>
    <t>Otros  ingresos</t>
  </si>
  <si>
    <t>ID: 2</t>
  </si>
  <si>
    <t>RECURSOS DE CAPITAL</t>
  </si>
  <si>
    <t>ID: 2:1</t>
  </si>
  <si>
    <t>Rendimientos financieros</t>
  </si>
  <si>
    <t>ID: 2:1-01</t>
  </si>
  <si>
    <t>Intereses</t>
  </si>
  <si>
    <t>ID: 2:1-01-01</t>
  </si>
  <si>
    <t>ID: 2:7</t>
  </si>
  <si>
    <t>OTROS RECURSOS DE CAPITAL</t>
  </si>
  <si>
    <t>ID: 2:7-01</t>
  </si>
  <si>
    <t>Otros</t>
  </si>
  <si>
    <t>ID: 2:7-01-02</t>
  </si>
  <si>
    <t>Ventas de Activos</t>
  </si>
  <si>
    <t>ID: 2:7-01-03</t>
  </si>
  <si>
    <t>Recuperación cartera</t>
  </si>
  <si>
    <t>TOTAL RECURSOS PROPIOS</t>
  </si>
  <si>
    <t>TOTAL  INGRESOS BENEFICENCIA DE CUNDINAMARCA</t>
  </si>
  <si>
    <t>BENEFICENCIA  DE CUNDINAMARCA</t>
  </si>
  <si>
    <t>GASTOS DE FUNCIONAMIENTO</t>
  </si>
  <si>
    <t>PRESUPUESTO 2019</t>
  </si>
  <si>
    <t>GD:</t>
  </si>
  <si>
    <t xml:space="preserve">GASTOS </t>
  </si>
  <si>
    <t>GD:1</t>
  </si>
  <si>
    <t>GD:1:1</t>
  </si>
  <si>
    <t>GASTOS DE PERSONAL</t>
  </si>
  <si>
    <t>GD:1:1-01</t>
  </si>
  <si>
    <t>Servicios personales asociados a nómina</t>
  </si>
  <si>
    <t>GD:1:1-01-01</t>
  </si>
  <si>
    <t>1.1.1.1</t>
  </si>
  <si>
    <t>Sueldo personal de nómina</t>
  </si>
  <si>
    <t>GD:1:1-01-02</t>
  </si>
  <si>
    <t>1.1.1.5</t>
  </si>
  <si>
    <t>Indemnización por vacaciones</t>
  </si>
  <si>
    <t>GD:1:1-01-03</t>
  </si>
  <si>
    <t>1.1.1.3</t>
  </si>
  <si>
    <t>Horas extras y días festivos</t>
  </si>
  <si>
    <t>GD:1:1-01-04</t>
  </si>
  <si>
    <t>1.1.1.4</t>
  </si>
  <si>
    <t>Prima técnica</t>
  </si>
  <si>
    <t>GD:1:1-02</t>
  </si>
  <si>
    <t>Otros gastos por servicios personales</t>
  </si>
  <si>
    <t>GD:1:1-02-02</t>
  </si>
  <si>
    <t>1.1.1.25</t>
  </si>
  <si>
    <t>Sobresueldo 20%</t>
  </si>
  <si>
    <t>GD:1:1-02-04</t>
  </si>
  <si>
    <t>Bonificacion especial  de recreacion</t>
  </si>
  <si>
    <t>GD:1:1-02-06</t>
  </si>
  <si>
    <t>Prima anual de servicio</t>
  </si>
  <si>
    <t>GD:1:1-02-08</t>
  </si>
  <si>
    <t>Prima de vacaciones</t>
  </si>
  <si>
    <t>GD:1:1-02-09</t>
  </si>
  <si>
    <t>Prima de navidad</t>
  </si>
  <si>
    <t>GD:1:1-02-15</t>
  </si>
  <si>
    <t>1.1.1.14</t>
  </si>
  <si>
    <t>Subsidio de alimentacion</t>
  </si>
  <si>
    <t>GD:1:1-02-16</t>
  </si>
  <si>
    <t>Bonificacion por servicios prestados</t>
  </si>
  <si>
    <t>GD:1:1-03</t>
  </si>
  <si>
    <t>Servicios personales indirectos</t>
  </si>
  <si>
    <t>GD:1:1-03-03</t>
  </si>
  <si>
    <t>1.1.3.4</t>
  </si>
  <si>
    <t xml:space="preserve">Remuneración servicios  técnicos </t>
  </si>
  <si>
    <t>GD:1:1-03-10</t>
  </si>
  <si>
    <t>1.1.3.1</t>
  </si>
  <si>
    <t>Honorarios Profesionales</t>
  </si>
  <si>
    <t>GD:1:1-03-17</t>
  </si>
  <si>
    <t>1.1.3.7</t>
  </si>
  <si>
    <t>Gastos de procesos de selección de carrera administrativa</t>
  </si>
  <si>
    <t>GD:1:1-04</t>
  </si>
  <si>
    <t>Contribuciones inherentes a la nómina del sector privado</t>
  </si>
  <si>
    <t>GD:1:1-04-02</t>
  </si>
  <si>
    <t xml:space="preserve">1.1.4.2.1.4.1 </t>
  </si>
  <si>
    <t>Cesantías e intereses Fondos Privados</t>
  </si>
  <si>
    <t>GD:1:1-05</t>
  </si>
  <si>
    <t>Contribuciones inherentes a la nómina del sector público</t>
  </si>
  <si>
    <t>GD:1:1-05-06</t>
  </si>
  <si>
    <t>1.1.4.1.1.1.1</t>
  </si>
  <si>
    <t>Aporte de prevención social  servicio médico</t>
  </si>
  <si>
    <t>GD:1:1-05-07</t>
  </si>
  <si>
    <t>1.1.4.1.1.2.1</t>
  </si>
  <si>
    <t>Aporte de prevención social pensiones</t>
  </si>
  <si>
    <t>GD:1:1-05-08</t>
  </si>
  <si>
    <t>1.1.4.1.1.3.1</t>
  </si>
  <si>
    <t>Aporte prevision social ATEP</t>
  </si>
  <si>
    <t>GD:1:1-06</t>
  </si>
  <si>
    <t>Aportes parafiscales</t>
  </si>
  <si>
    <t>GD:1:1-06-01</t>
  </si>
  <si>
    <t>1.1.4.3.1.1</t>
  </si>
  <si>
    <r>
      <t xml:space="preserve">Servicio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acional de aprendizaje "SENA"</t>
    </r>
  </si>
  <si>
    <t>GD:1:1-06-02</t>
  </si>
  <si>
    <t>1.1.4.3.2.1</t>
  </si>
  <si>
    <t>Instituto colombiano de bienestar familiar I.C.B.F.</t>
  </si>
  <si>
    <t>GD:1:1-06-04</t>
  </si>
  <si>
    <t>1.1.4.3.4.1</t>
  </si>
  <si>
    <t>Aporte caja de compensacion familiar</t>
  </si>
  <si>
    <t>TOTAL  GASTOS DE PERSONAL</t>
  </si>
  <si>
    <t>GD:1:2</t>
  </si>
  <si>
    <t>GASTOS GENERALES</t>
  </si>
  <si>
    <t>GD:1:2-01</t>
  </si>
  <si>
    <t>Adquisición de bienes</t>
  </si>
  <si>
    <t>GD:1:2-01-01</t>
  </si>
  <si>
    <t>1.2.1.1</t>
  </si>
  <si>
    <t>Compra de equipos</t>
  </si>
  <si>
    <t>GD:1:2-01-02</t>
  </si>
  <si>
    <t>1.2.1.2</t>
  </si>
  <si>
    <t>Materiales y suministros</t>
  </si>
  <si>
    <t>GD:1:2-02</t>
  </si>
  <si>
    <t>Adquisición de servicio</t>
  </si>
  <si>
    <t>GD:1:2-02-01</t>
  </si>
  <si>
    <t>1.2.2.11</t>
  </si>
  <si>
    <t xml:space="preserve">Mantenimiento </t>
  </si>
  <si>
    <t>V.F1.2.2.11</t>
  </si>
  <si>
    <t>GD:1:2-02-04</t>
  </si>
  <si>
    <t>1.2.2.19</t>
  </si>
  <si>
    <t>Gastos Computador</t>
  </si>
  <si>
    <t>GD:1:2-02-05</t>
  </si>
  <si>
    <t>Administración edificios e inmuebles</t>
  </si>
  <si>
    <t>GD:1:2-02-09</t>
  </si>
  <si>
    <t>1.2.2.5</t>
  </si>
  <si>
    <t>GD:1:2-02-11</t>
  </si>
  <si>
    <t>1.2.2.8.1</t>
  </si>
  <si>
    <t>Viáticos y gastos de viaje</t>
  </si>
  <si>
    <t>GD:1:2-02-12</t>
  </si>
  <si>
    <t>1.2.2.2</t>
  </si>
  <si>
    <t>Impresos y publicaciones</t>
  </si>
  <si>
    <t>GD:1:2-02-15</t>
  </si>
  <si>
    <t>Combustible</t>
  </si>
  <si>
    <t>GD:1:2-02-16</t>
  </si>
  <si>
    <t>1.2.2.3.4</t>
  </si>
  <si>
    <t>Seguros</t>
  </si>
  <si>
    <t>GD:1:2-02-17</t>
  </si>
  <si>
    <t>Comunicaciones y transporte</t>
  </si>
  <si>
    <t>GD:1:2-02-18</t>
  </si>
  <si>
    <t>Gastos de protocolo</t>
  </si>
  <si>
    <t>GD:1:2-02-20</t>
  </si>
  <si>
    <t>1.2.4</t>
  </si>
  <si>
    <t>Gastos programa de seguridad y salud en el trabajo</t>
  </si>
  <si>
    <t>GD:1:2-02-30</t>
  </si>
  <si>
    <t>Organización archivo general y biblioteca</t>
  </si>
  <si>
    <t>GD:1:2-02-43</t>
  </si>
  <si>
    <t>1.2.2.6.3</t>
  </si>
  <si>
    <t>Servicios públicos- Acueducto</t>
  </si>
  <si>
    <t>GD:1:2-02-44</t>
  </si>
  <si>
    <t>1.2.2.6.1</t>
  </si>
  <si>
    <t>Servicios públicos- Energía</t>
  </si>
  <si>
    <t>GD:1:2-02-45</t>
  </si>
  <si>
    <t>1.2.2.6.2</t>
  </si>
  <si>
    <t>Servicios públicos - teléfono</t>
  </si>
  <si>
    <t>GD:1:2-02-46</t>
  </si>
  <si>
    <t>1.2.2.6.4</t>
  </si>
  <si>
    <t>Servicios públicos - Gas</t>
  </si>
  <si>
    <t>GD:1:2-02-62</t>
  </si>
  <si>
    <t>Comisiones</t>
  </si>
  <si>
    <t>GD:1:2-02-63</t>
  </si>
  <si>
    <t>Devoluciones</t>
  </si>
  <si>
    <t>GD:1:2-03</t>
  </si>
  <si>
    <t>Otros gastos adquisición de servicios</t>
  </si>
  <si>
    <t>GD:1:2-03-01</t>
  </si>
  <si>
    <t>Gastos de bienestar social</t>
  </si>
  <si>
    <t>GD:1:2-03-02</t>
  </si>
  <si>
    <t>1.2.2.1</t>
  </si>
  <si>
    <t>Capacitación</t>
  </si>
  <si>
    <t>GD:1:2-04</t>
  </si>
  <si>
    <t>Impuestos, tasas y multas</t>
  </si>
  <si>
    <t>GD:1:2-04-01</t>
  </si>
  <si>
    <t>1.2.2.4</t>
  </si>
  <si>
    <t>GD:1:2-04-04</t>
  </si>
  <si>
    <t>Avaluos</t>
  </si>
  <si>
    <t>TOTAL GASTOS GENERALES</t>
  </si>
  <si>
    <t>GD:1:3</t>
  </si>
  <si>
    <t>TRANSFERENCIAS CORRIENTES</t>
  </si>
  <si>
    <t>GD:1:3-01</t>
  </si>
  <si>
    <t>Transferencia al sector público</t>
  </si>
  <si>
    <t>GD:1:3-01-07</t>
  </si>
  <si>
    <t>1.3.6.5</t>
  </si>
  <si>
    <t>cuota de fiscalizacion</t>
  </si>
  <si>
    <t>GD:1:3-03</t>
  </si>
  <si>
    <t>Otras Transferencias</t>
  </si>
  <si>
    <t>GD:1:3-03-01</t>
  </si>
  <si>
    <t>1.3.19</t>
  </si>
  <si>
    <t>Créditos judiciales, laudos arbitrales, sentencias y conciliaciones</t>
  </si>
  <si>
    <t>GD:1:3-03-04</t>
  </si>
  <si>
    <t>Peritos Costas y gastos judiciales</t>
  </si>
  <si>
    <t>GD:1:3-03-11</t>
  </si>
  <si>
    <t>1.3.25</t>
  </si>
  <si>
    <t>Aporte sindical</t>
  </si>
  <si>
    <t>GD:1:3-03-14</t>
  </si>
  <si>
    <t>Pago pasivo exigible</t>
  </si>
  <si>
    <t xml:space="preserve">TOTAL TRANSFERENCIAS  </t>
  </si>
  <si>
    <t>TOTAL GASTOS DE FUNCIONAMIENTO</t>
  </si>
  <si>
    <t>BENEFICENCIA DE CUNDINAMARCA</t>
  </si>
  <si>
    <t>GASTOS DE INVERSIÓN</t>
  </si>
  <si>
    <t>POS PRE 
 (CÓDIGO PLAN)</t>
  </si>
  <si>
    <t>AREA FUNCIONAL   (CODIGO FUT)</t>
  </si>
  <si>
    <t>PROGRAMA PRESUPUESTARIO (SPC+PRODUCTO)</t>
  </si>
  <si>
    <t>PRODUCTO</t>
  </si>
  <si>
    <t>CODIGO META</t>
  </si>
  <si>
    <t>TIPO DE META</t>
  </si>
  <si>
    <t>META CUATRIENIO</t>
  </si>
  <si>
    <t>UNIDAD MEDIDA</t>
  </si>
  <si>
    <t>META ACUMULADA</t>
  </si>
  <si>
    <t>META VIGENCIA</t>
  </si>
  <si>
    <t>PRESUPUESTO VIGENCIA</t>
  </si>
  <si>
    <t>GD:4</t>
  </si>
  <si>
    <t>GASTOS DE INVERSIÓN - UNIDOS PODEMOS MÁS</t>
  </si>
  <si>
    <t>EJE - TEJIDO SOCIAL</t>
  </si>
  <si>
    <t>08</t>
  </si>
  <si>
    <t>PROGRAMA - ENVEJECIMIENTO ACTIVO Y VEJEZ</t>
  </si>
  <si>
    <t>038</t>
  </si>
  <si>
    <t>Resultado</t>
  </si>
  <si>
    <r>
      <rPr>
        <b/>
        <sz val="12"/>
        <rFont val="Arial"/>
        <family val="2"/>
      </rPr>
      <t>META RESULTADO -</t>
    </r>
    <r>
      <rPr>
        <sz val="12"/>
        <rFont val="Arial"/>
        <family val="2"/>
      </rPr>
      <t xml:space="preserve"> Disminuir en 5.500 adultos mayores el abandono social</t>
    </r>
  </si>
  <si>
    <t>Num</t>
  </si>
  <si>
    <t>02</t>
  </si>
  <si>
    <t>SUBPROGRAMA - ENVEJECIMIENTO Y VEJEZ CON ATENCIÓN Y PROTECCIÓN</t>
  </si>
  <si>
    <t>Producto</t>
  </si>
  <si>
    <r>
      <rPr>
        <b/>
        <sz val="12"/>
        <rFont val="Arial"/>
        <family val="2"/>
      </rPr>
      <t>META PRODUCTO -</t>
    </r>
    <r>
      <rPr>
        <sz val="12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</si>
  <si>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r>
      <rPr>
        <b/>
        <sz val="12"/>
        <rFont val="Arial"/>
        <family val="2"/>
      </rPr>
      <t>PROYECTO -</t>
    </r>
    <r>
      <rPr>
        <sz val="12"/>
        <rFont val="Arial"/>
        <family val="2"/>
      </rPr>
      <t xml:space="preserve"> Protección social a personas adultas mayores en centros de la Beneficencia de Cundinamarca</t>
    </r>
  </si>
  <si>
    <t>GD:4:2-08-02-282</t>
  </si>
  <si>
    <t>VI.14.4</t>
  </si>
  <si>
    <t>04</t>
  </si>
  <si>
    <r>
      <rPr>
        <b/>
        <sz val="12"/>
        <rFont val="Arial"/>
        <family val="2"/>
      </rPr>
      <t xml:space="preserve">PRODUCTO - </t>
    </r>
    <r>
      <rPr>
        <sz val="12"/>
        <rFont val="Arial"/>
        <family val="2"/>
      </rPr>
      <t>Servicio de gestión de oferta social para población vulnerable</t>
    </r>
  </si>
  <si>
    <t>A.14.4</t>
  </si>
  <si>
    <t>09</t>
  </si>
  <si>
    <t>PROGRAMA - LOS MÁS CAPACES</t>
  </si>
  <si>
    <t>040</t>
  </si>
  <si>
    <r>
      <rPr>
        <b/>
        <sz val="12"/>
        <rFont val="Arial"/>
        <family val="2"/>
      </rPr>
      <t xml:space="preserve">META RESULTADO - </t>
    </r>
    <r>
      <rPr>
        <sz val="12"/>
        <rFont val="Arial"/>
        <family val="2"/>
      </rPr>
      <t>Potencializar habilidades y destrezas a 6.000 personas con discapacidad como usuarios de programas de salud, nutrición atención y protección</t>
    </r>
  </si>
  <si>
    <t>01</t>
  </si>
  <si>
    <t>SUBPROGRAMA - DISCAPACIDAD, ATENCIÓN Y PROTECCIÓN</t>
  </si>
  <si>
    <r>
      <rPr>
        <b/>
        <sz val="12"/>
        <rFont val="Arial"/>
        <family val="2"/>
      </rPr>
      <t>META PRODUCTO -</t>
    </r>
    <r>
      <rPr>
        <sz val="12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</si>
  <si>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r>
      <rPr>
        <b/>
        <sz val="12"/>
        <rFont val="Arial"/>
        <family val="2"/>
      </rPr>
      <t xml:space="preserve">PROYECTO - </t>
    </r>
    <r>
      <rPr>
        <sz val="12"/>
        <rFont val="Arial"/>
        <family val="2"/>
      </rPr>
      <t>protección social a personas con discapacidad mental en centros de la beneficencia de cundinamarca</t>
    </r>
  </si>
  <si>
    <t>GD:4:2-09-01-291</t>
  </si>
  <si>
    <t>VI.14.7</t>
  </si>
  <si>
    <t>A.14.7</t>
  </si>
  <si>
    <t>TOTAL GASTOS INVERSIÓN</t>
  </si>
  <si>
    <t>TOTAL BENEFICENCIA DE CUNDINAMARCA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</si>
</sst>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(* #,##0_);_(* \(#,##0\);_(* &quot;-&quot;_);_(@_)"/>
    <numFmt numFmtId="166" formatCode="0_);\(0\)"/>
    <numFmt numFmtId="167" formatCode="_(* #,##0_);_(* \(#,##0\);_(* &quot;-&quot;??_);_(@_)"/>
    <numFmt numFmtId="168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164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5" fontId="20" fillId="0" borderId="0" xfId="49" applyFont="1" applyBorder="1" applyAlignment="1">
      <alignment horizontal="left" vertical="center"/>
    </xf>
    <xf numFmtId="165" fontId="20" fillId="0" borderId="0" xfId="49" applyFont="1" applyBorder="1" applyAlignment="1">
      <alignment horizontal="center" vertical="center"/>
    </xf>
    <xf numFmtId="0" fontId="20" fillId="0" borderId="0" xfId="49" applyNumberFormat="1" applyFont="1" applyBorder="1" applyAlignment="1">
      <alignment vertical="center"/>
    </xf>
    <xf numFmtId="49" fontId="20" fillId="0" borderId="0" xfId="49" applyNumberFormat="1" applyFont="1" applyBorder="1" applyAlignment="1">
      <alignment horizontal="center" vertical="center"/>
    </xf>
    <xf numFmtId="165" fontId="20" fillId="0" borderId="10" xfId="49" applyFont="1" applyBorder="1" applyAlignment="1">
      <alignment horizontal="center" vertical="center"/>
    </xf>
    <xf numFmtId="165" fontId="20" fillId="0" borderId="11" xfId="49" applyFont="1" applyBorder="1" applyAlignment="1">
      <alignment horizontal="center" vertical="center"/>
    </xf>
    <xf numFmtId="166" fontId="20" fillId="0" borderId="11" xfId="49" applyNumberFormat="1" applyFont="1" applyFill="1" applyBorder="1" applyAlignment="1">
      <alignment horizontal="center" vertical="center"/>
    </xf>
    <xf numFmtId="165" fontId="20" fillId="0" borderId="11" xfId="49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textRotation="90" wrapText="1"/>
    </xf>
    <xf numFmtId="164" fontId="26" fillId="0" borderId="0" xfId="0" applyNumberFormat="1" applyFont="1" applyFill="1" applyBorder="1" applyAlignment="1">
      <alignment horizontal="center" vertical="center" textRotation="90" wrapText="1"/>
    </xf>
    <xf numFmtId="164" fontId="27" fillId="0" borderId="0" xfId="0" applyNumberFormat="1" applyFont="1" applyFill="1" applyBorder="1" applyAlignment="1">
      <alignment horizontal="justify" vertical="center" wrapText="1"/>
    </xf>
    <xf numFmtId="1" fontId="26" fillId="0" borderId="0" xfId="0" applyNumberFormat="1" applyFont="1" applyFill="1" applyBorder="1" applyAlignment="1">
      <alignment horizontal="center" vertical="center" textRotation="90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justify" vertical="center" wrapText="1"/>
    </xf>
    <xf numFmtId="1" fontId="48" fillId="0" borderId="11" xfId="0" applyNumberFormat="1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center" vertical="center" textRotation="90"/>
    </xf>
    <xf numFmtId="49" fontId="19" fillId="0" borderId="11" xfId="0" applyNumberFormat="1" applyFont="1" applyBorder="1" applyAlignment="1">
      <alignment horizontal="center" vertical="center"/>
    </xf>
    <xf numFmtId="165" fontId="18" fillId="0" borderId="12" xfId="49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/>
    </xf>
    <xf numFmtId="164" fontId="24" fillId="0" borderId="17" xfId="0" applyNumberFormat="1" applyFont="1" applyFill="1" applyBorder="1" applyAlignment="1">
      <alignment horizontal="left" vertical="center"/>
    </xf>
    <xf numFmtId="164" fontId="24" fillId="0" borderId="12" xfId="0" applyNumberFormat="1" applyFont="1" applyFill="1" applyBorder="1" applyAlignment="1">
      <alignment horizontal="left" vertical="center"/>
    </xf>
    <xf numFmtId="165" fontId="21" fillId="0" borderId="16" xfId="49" applyFont="1" applyBorder="1" applyAlignment="1">
      <alignment horizontal="left" vertical="center"/>
    </xf>
    <xf numFmtId="0" fontId="21" fillId="0" borderId="17" xfId="49" applyNumberFormat="1" applyFont="1" applyBorder="1" applyAlignment="1">
      <alignment horizontal="left" vertical="center"/>
    </xf>
    <xf numFmtId="0" fontId="21" fillId="0" borderId="12" xfId="49" applyNumberFormat="1" applyFont="1" applyBorder="1" applyAlignment="1">
      <alignment horizontal="left" vertical="center"/>
    </xf>
    <xf numFmtId="0" fontId="18" fillId="0" borderId="18" xfId="49" applyNumberFormat="1" applyFont="1" applyFill="1" applyBorder="1" applyAlignment="1">
      <alignment horizontal="center" vertical="center" wrapText="1"/>
    </xf>
    <xf numFmtId="0" fontId="18" fillId="0" borderId="19" xfId="49" applyNumberFormat="1" applyFont="1" applyFill="1" applyBorder="1" applyAlignment="1">
      <alignment vertical="center"/>
    </xf>
    <xf numFmtId="0" fontId="18" fillId="0" borderId="20" xfId="49" applyNumberFormat="1" applyFont="1" applyFill="1" applyBorder="1" applyAlignment="1">
      <alignment vertical="center"/>
    </xf>
    <xf numFmtId="0" fontId="22" fillId="0" borderId="20" xfId="49" applyNumberFormat="1" applyFont="1" applyFill="1" applyBorder="1" applyAlignment="1">
      <alignment vertical="center"/>
    </xf>
    <xf numFmtId="165" fontId="21" fillId="0" borderId="21" xfId="49" applyFont="1" applyBorder="1" applyAlignment="1">
      <alignment horizontal="left" vertical="center"/>
    </xf>
    <xf numFmtId="0" fontId="21" fillId="0" borderId="18" xfId="49" applyNumberFormat="1" applyFont="1" applyBorder="1" applyAlignment="1">
      <alignment horizontal="left" vertical="center"/>
    </xf>
    <xf numFmtId="165" fontId="18" fillId="0" borderId="22" xfId="49" applyFont="1" applyFill="1" applyBorder="1" applyAlignment="1">
      <alignment horizontal="center" vertical="center" wrapText="1"/>
    </xf>
    <xf numFmtId="3" fontId="18" fillId="0" borderId="23" xfId="49" applyNumberFormat="1" applyFont="1" applyFill="1" applyBorder="1" applyAlignment="1">
      <alignment horizontal="right" vertical="center"/>
    </xf>
    <xf numFmtId="3" fontId="18" fillId="0" borderId="24" xfId="49" applyNumberFormat="1" applyFont="1" applyFill="1" applyBorder="1" applyAlignment="1">
      <alignment horizontal="right" vertical="center"/>
    </xf>
    <xf numFmtId="3" fontId="22" fillId="0" borderId="24" xfId="49" applyNumberFormat="1" applyFont="1" applyFill="1" applyBorder="1" applyAlignment="1">
      <alignment horizontal="right" vertical="center"/>
    </xf>
    <xf numFmtId="3" fontId="18" fillId="0" borderId="25" xfId="49" applyNumberFormat="1" applyFont="1" applyFill="1" applyBorder="1" applyAlignment="1">
      <alignment horizontal="right" vertical="center"/>
    </xf>
    <xf numFmtId="3" fontId="18" fillId="0" borderId="22" xfId="49" applyNumberFormat="1" applyFont="1" applyFill="1" applyBorder="1" applyAlignment="1">
      <alignment horizontal="right" vertical="center"/>
    </xf>
    <xf numFmtId="165" fontId="18" fillId="0" borderId="26" xfId="49" applyFont="1" applyFill="1" applyBorder="1" applyAlignment="1">
      <alignment horizontal="center" vertical="center" wrapText="1"/>
    </xf>
    <xf numFmtId="165" fontId="20" fillId="0" borderId="27" xfId="49" applyFont="1" applyBorder="1" applyAlignment="1">
      <alignment horizontal="center" vertical="center"/>
    </xf>
    <xf numFmtId="165" fontId="20" fillId="0" borderId="28" xfId="49" applyFont="1" applyBorder="1" applyAlignment="1">
      <alignment horizontal="center" vertical="center"/>
    </xf>
    <xf numFmtId="166" fontId="20" fillId="0" borderId="28" xfId="49" applyNumberFormat="1" applyFont="1" applyFill="1" applyBorder="1" applyAlignment="1">
      <alignment horizontal="center" vertical="center"/>
    </xf>
    <xf numFmtId="165" fontId="21" fillId="0" borderId="29" xfId="49" applyFont="1" applyBorder="1" applyAlignment="1">
      <alignment horizontal="left" vertical="center"/>
    </xf>
    <xf numFmtId="165" fontId="18" fillId="0" borderId="22" xfId="49" applyFont="1" applyFill="1" applyBorder="1" applyAlignment="1">
      <alignment horizontal="left" vertical="center" wrapText="1"/>
    </xf>
    <xf numFmtId="165" fontId="21" fillId="0" borderId="23" xfId="49" applyFont="1" applyBorder="1" applyAlignment="1">
      <alignment horizontal="left" vertical="center"/>
    </xf>
    <xf numFmtId="165" fontId="21" fillId="0" borderId="24" xfId="49" applyFont="1" applyBorder="1" applyAlignment="1">
      <alignment horizontal="left" vertical="center"/>
    </xf>
    <xf numFmtId="165" fontId="20" fillId="0" borderId="24" xfId="49" applyFont="1" applyBorder="1" applyAlignment="1">
      <alignment horizontal="left" vertical="center"/>
    </xf>
    <xf numFmtId="165" fontId="20" fillId="0" borderId="30" xfId="49" applyFont="1" applyBorder="1" applyAlignment="1">
      <alignment horizontal="left" vertical="center"/>
    </xf>
    <xf numFmtId="0" fontId="23" fillId="33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left" vertical="center"/>
    </xf>
    <xf numFmtId="0" fontId="23" fillId="0" borderId="24" xfId="0" applyNumberFormat="1" applyFont="1" applyFill="1" applyBorder="1" applyAlignment="1">
      <alignment horizontal="left" vertical="center"/>
    </xf>
    <xf numFmtId="0" fontId="19" fillId="0" borderId="24" xfId="0" applyNumberFormat="1" applyFont="1" applyFill="1" applyBorder="1" applyAlignment="1">
      <alignment horizontal="left" vertical="center"/>
    </xf>
    <xf numFmtId="0" fontId="19" fillId="0" borderId="24" xfId="0" applyNumberFormat="1" applyFont="1" applyFill="1" applyBorder="1" applyAlignment="1">
      <alignment vertical="center"/>
    </xf>
    <xf numFmtId="0" fontId="23" fillId="0" borderId="24" xfId="0" applyNumberFormat="1" applyFont="1" applyFill="1" applyBorder="1" applyAlignment="1">
      <alignment vertical="center"/>
    </xf>
    <xf numFmtId="0" fontId="19" fillId="0" borderId="30" xfId="0" applyNumberFormat="1" applyFont="1" applyFill="1" applyBorder="1" applyAlignment="1">
      <alignment vertical="center"/>
    </xf>
    <xf numFmtId="0" fontId="23" fillId="33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 wrapText="1"/>
    </xf>
    <xf numFmtId="164" fontId="24" fillId="0" borderId="18" xfId="0" applyNumberFormat="1" applyFont="1" applyFill="1" applyBorder="1" applyAlignment="1">
      <alignment horizontal="left" vertical="center"/>
    </xf>
    <xf numFmtId="167" fontId="23" fillId="33" borderId="22" xfId="47" applyNumberFormat="1" applyFont="1" applyFill="1" applyBorder="1" applyAlignment="1">
      <alignment horizontal="center" vertical="center" wrapText="1"/>
    </xf>
    <xf numFmtId="167" fontId="24" fillId="0" borderId="23" xfId="47" applyNumberFormat="1" applyFont="1" applyFill="1" applyBorder="1" applyAlignment="1">
      <alignment horizontal="center" vertical="center" textRotation="90" wrapText="1"/>
    </xf>
    <xf numFmtId="167" fontId="24" fillId="0" borderId="24" xfId="47" applyNumberFormat="1" applyFont="1" applyFill="1" applyBorder="1" applyAlignment="1">
      <alignment horizontal="center" vertical="center" textRotation="90" wrapText="1"/>
    </xf>
    <xf numFmtId="167" fontId="24" fillId="0" borderId="24" xfId="47" applyNumberFormat="1" applyFont="1" applyFill="1" applyBorder="1" applyAlignment="1">
      <alignment horizontal="center" vertical="center" wrapText="1"/>
    </xf>
    <xf numFmtId="167" fontId="24" fillId="0" borderId="24" xfId="47" applyNumberFormat="1" applyFont="1" applyFill="1" applyBorder="1" applyAlignment="1">
      <alignment vertical="center"/>
    </xf>
    <xf numFmtId="167" fontId="25" fillId="0" borderId="24" xfId="47" applyNumberFormat="1" applyFont="1" applyFill="1" applyBorder="1" applyAlignment="1">
      <alignment vertical="center"/>
    </xf>
    <xf numFmtId="167" fontId="24" fillId="0" borderId="24" xfId="47" applyNumberFormat="1" applyFont="1" applyBorder="1" applyAlignment="1">
      <alignment vertical="center"/>
    </xf>
    <xf numFmtId="167" fontId="24" fillId="0" borderId="24" xfId="47" applyNumberFormat="1" applyFont="1" applyFill="1" applyBorder="1" applyAlignment="1">
      <alignment vertical="center" wrapText="1"/>
    </xf>
    <xf numFmtId="167" fontId="24" fillId="0" borderId="25" xfId="47" applyNumberFormat="1" applyFont="1" applyFill="1" applyBorder="1" applyAlignment="1">
      <alignment vertical="center"/>
    </xf>
    <xf numFmtId="167" fontId="24" fillId="0" borderId="22" xfId="47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justify" vertical="center" wrapText="1"/>
    </xf>
    <xf numFmtId="1" fontId="48" fillId="0" borderId="10" xfId="0" applyNumberFormat="1" applyFont="1" applyBorder="1" applyAlignment="1">
      <alignment horizontal="center" vertical="center" textRotation="90"/>
    </xf>
    <xf numFmtId="3" fontId="23" fillId="0" borderId="12" xfId="0" applyNumberFormat="1" applyFont="1" applyFill="1" applyBorder="1" applyAlignment="1">
      <alignment horizontal="center" vertical="center" textRotation="90" wrapText="1"/>
    </xf>
    <xf numFmtId="1" fontId="23" fillId="0" borderId="12" xfId="0" applyNumberFormat="1" applyFont="1" applyFill="1" applyBorder="1" applyAlignment="1">
      <alignment horizontal="center" vertical="center" textRotation="90" wrapText="1"/>
    </xf>
    <xf numFmtId="49" fontId="23" fillId="0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/>
    </xf>
    <xf numFmtId="3" fontId="23" fillId="0" borderId="26" xfId="0" applyNumberFormat="1" applyFont="1" applyFill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 textRotation="90"/>
    </xf>
    <xf numFmtId="1" fontId="48" fillId="0" borderId="19" xfId="0" applyNumberFormat="1" applyFont="1" applyBorder="1" applyAlignment="1">
      <alignment horizontal="center" vertical="center" textRotation="90"/>
    </xf>
    <xf numFmtId="1" fontId="48" fillId="0" borderId="20" xfId="0" applyNumberFormat="1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3" fontId="50" fillId="0" borderId="22" xfId="50" applyNumberFormat="1" applyFont="1" applyFill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right" vertical="center"/>
    </xf>
    <xf numFmtId="3" fontId="49" fillId="0" borderId="24" xfId="0" applyNumberFormat="1" applyFont="1" applyBorder="1" applyAlignment="1">
      <alignment horizontal="right" vertical="center"/>
    </xf>
    <xf numFmtId="3" fontId="51" fillId="0" borderId="24" xfId="0" applyNumberFormat="1" applyFont="1" applyBorder="1" applyAlignment="1">
      <alignment horizontal="right" vertical="center"/>
    </xf>
    <xf numFmtId="3" fontId="24" fillId="0" borderId="30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NDOS CESAN-PENS" xfId="49"/>
    <cellStyle name="Millares 10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amosq\Documents\MERY\HCIENDA\2018\PRESUPUESTO%202019\CONSOLIDADO%20PRESUPUESTO%202019%20LILIA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A- F-18"/>
      <sheetName val="GOB-F-18"/>
      <sheetName val="GOB-I-18"/>
      <sheetName val="GRA-F-18"/>
      <sheetName val="GRAL-I-18"/>
      <sheetName val="JRD-F-18"/>
      <sheetName val="JRD-I-18"/>
      <sheetName val="GBNO-I-18"/>
      <sheetName val="HCDA-F-18"/>
      <sheetName val="HDA-I-18"/>
      <sheetName val="EDUC-I-18"/>
      <sheetName val="PLN-I-18"/>
      <sheetName val="FP-F-18"/>
      <sheetName val="FP-I-18"/>
      <sheetName val="CTRL-F-18"/>
      <sheetName val="COM-I-18"/>
      <sheetName val="AMB-I-18"/>
      <sheetName val="MOV-F-18"/>
      <sheetName val="MOV-I-18"/>
      <sheetName val="AGR-I-18"/>
      <sheetName val="CTI-I-18"/>
      <sheetName val="DES-I-18"/>
      <sheetName val="COOP-I-18"/>
      <sheetName val="TIC-I-18"/>
      <sheetName val="INT-I-18"/>
      <sheetName val="MUJ-I-18"/>
      <sheetName val="MIN-I-18"/>
      <sheetName val="ALTA C."/>
      <sheetName val="EMER-I-18"/>
      <sheetName val="DEU-18"/>
      <sheetName val="UNV-I-18"/>
      <sheetName val="PREN-I-18"/>
      <sheetName val="VIV-I-18"/>
      <sheetName val="SALUD-I-18"/>
      <sheetName val="POCF-F-18"/>
      <sheetName val="POSC-I-18"/>
      <sheetName val="ACC-ING-18"/>
      <sheetName val="ACC-F-18"/>
      <sheetName val="ACC-I-18"/>
      <sheetName val="BEN-ING-18"/>
      <sheetName val="BEN-F-18"/>
      <sheetName val="BEN-I-18"/>
      <sheetName val="DEP-ING-18"/>
      <sheetName val="DEP-F-18"/>
      <sheetName val="DEP-I-18"/>
      <sheetName val="CORP-ING-18"/>
      <sheetName val="CORP-F-18"/>
      <sheetName val="CORP-I-18"/>
      <sheetName val="CULT-ING-18"/>
      <sheetName val="CULT-F-18"/>
      <sheetName val="CULT-I-18"/>
      <sheetName val="ICCU-ING-18"/>
      <sheetName val="ICCU-F-18"/>
      <sheetName val="ICCU-I-18"/>
      <sheetName val="PENS-ING-18"/>
      <sheetName val="PENS-F-18"/>
      <sheetName val="PENS-I-18"/>
      <sheetName val="RESUMEN TOTAL"/>
      <sheetName val="SECRT"/>
      <sheetName val="secrt ulti"/>
      <sheetName val="Hoja1"/>
    </sheetNames>
    <sheetDataSet>
      <sheetData sheetId="40">
        <row r="98">
          <cell r="I98">
            <v>16328717491.7462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4.57421875" style="0" bestFit="1" customWidth="1"/>
    <col min="2" max="2" width="9.7109375" style="0" customWidth="1"/>
    <col min="4" max="4" width="7.7109375" style="0" customWidth="1"/>
    <col min="5" max="5" width="35.28125" style="0" customWidth="1"/>
    <col min="6" max="6" width="20.421875" style="0" customWidth="1"/>
    <col min="7" max="7" width="8.140625" style="0" customWidth="1"/>
    <col min="8" max="8" width="34.140625" style="0" customWidth="1"/>
    <col min="9" max="9" width="10.28125" style="0" customWidth="1"/>
    <col min="10" max="10" width="9.00390625" style="0" customWidth="1"/>
    <col min="11" max="11" width="8.8515625" style="0" customWidth="1"/>
    <col min="12" max="12" width="7.8515625" style="0" customWidth="1"/>
    <col min="13" max="13" width="18.281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spans="1:6" ht="15.75" thickBot="1">
      <c r="A4" s="4"/>
      <c r="B4" s="5"/>
      <c r="C4" s="5"/>
      <c r="D4" s="5"/>
      <c r="E4" s="6"/>
      <c r="F4" s="7"/>
    </row>
    <row r="5" spans="1:6" ht="75.75" thickBot="1">
      <c r="A5" s="72" t="s">
        <v>3</v>
      </c>
      <c r="B5" s="67" t="s">
        <v>4</v>
      </c>
      <c r="C5" s="41" t="s">
        <v>5</v>
      </c>
      <c r="D5" s="41" t="s">
        <v>6</v>
      </c>
      <c r="E5" s="55" t="s">
        <v>7</v>
      </c>
      <c r="F5" s="61" t="s">
        <v>8</v>
      </c>
    </row>
    <row r="6" spans="1:6" ht="15">
      <c r="A6" s="73" t="s">
        <v>9</v>
      </c>
      <c r="B6" s="68"/>
      <c r="C6" s="8"/>
      <c r="D6" s="8"/>
      <c r="E6" s="56" t="s">
        <v>10</v>
      </c>
      <c r="F6" s="62">
        <f>+F27</f>
        <v>49518216350</v>
      </c>
    </row>
    <row r="7" spans="1:6" ht="15">
      <c r="A7" s="74" t="s">
        <v>11</v>
      </c>
      <c r="B7" s="69"/>
      <c r="C7" s="9"/>
      <c r="D7" s="9"/>
      <c r="E7" s="57" t="s">
        <v>12</v>
      </c>
      <c r="F7" s="63">
        <f>+F9+F14+F17</f>
        <v>27010335950</v>
      </c>
    </row>
    <row r="8" spans="1:6" ht="15">
      <c r="A8" s="74" t="s">
        <v>13</v>
      </c>
      <c r="B8" s="69"/>
      <c r="C8" s="9"/>
      <c r="D8" s="9"/>
      <c r="E8" s="57" t="s">
        <v>14</v>
      </c>
      <c r="F8" s="63">
        <f>+F9+F14+F17</f>
        <v>27010335950</v>
      </c>
    </row>
    <row r="9" spans="1:6" ht="15">
      <c r="A9" s="74" t="s">
        <v>15</v>
      </c>
      <c r="B9" s="69"/>
      <c r="C9" s="9"/>
      <c r="D9" s="9"/>
      <c r="E9" s="57" t="s">
        <v>16</v>
      </c>
      <c r="F9" s="63">
        <f>+F11+F12+F13</f>
        <v>25713259950</v>
      </c>
    </row>
    <row r="10" spans="1:6" ht="15">
      <c r="A10" s="74" t="s">
        <v>17</v>
      </c>
      <c r="B10" s="69"/>
      <c r="C10" s="9"/>
      <c r="D10" s="9"/>
      <c r="E10" s="57" t="s">
        <v>18</v>
      </c>
      <c r="F10" s="63">
        <f>+F11+F12+F13</f>
        <v>25713259950</v>
      </c>
    </row>
    <row r="11" spans="1:6" ht="15">
      <c r="A11" s="75" t="s">
        <v>19</v>
      </c>
      <c r="B11" s="70">
        <v>99999</v>
      </c>
      <c r="C11" s="10">
        <v>999999</v>
      </c>
      <c r="D11" s="11" t="s">
        <v>20</v>
      </c>
      <c r="E11" s="58" t="s">
        <v>21</v>
      </c>
      <c r="F11" s="64">
        <v>19392007722</v>
      </c>
    </row>
    <row r="12" spans="1:6" ht="15">
      <c r="A12" s="75" t="s">
        <v>22</v>
      </c>
      <c r="B12" s="70">
        <v>99999</v>
      </c>
      <c r="C12" s="10">
        <v>999999</v>
      </c>
      <c r="D12" s="11" t="s">
        <v>20</v>
      </c>
      <c r="E12" s="58" t="s">
        <v>23</v>
      </c>
      <c r="F12" s="64">
        <v>660000000</v>
      </c>
    </row>
    <row r="13" spans="1:6" ht="15">
      <c r="A13" s="75" t="s">
        <v>24</v>
      </c>
      <c r="B13" s="70">
        <v>99999</v>
      </c>
      <c r="C13" s="10">
        <v>999999</v>
      </c>
      <c r="D13" s="11" t="s">
        <v>20</v>
      </c>
      <c r="E13" s="58" t="s">
        <v>25</v>
      </c>
      <c r="F13" s="64">
        <v>5661252228</v>
      </c>
    </row>
    <row r="14" spans="1:6" ht="15">
      <c r="A14" s="74" t="s">
        <v>26</v>
      </c>
      <c r="B14" s="70"/>
      <c r="C14" s="10"/>
      <c r="D14" s="11"/>
      <c r="E14" s="57" t="s">
        <v>27</v>
      </c>
      <c r="F14" s="63">
        <f>+F15</f>
        <v>560000000</v>
      </c>
    </row>
    <row r="15" spans="1:6" ht="15">
      <c r="A15" s="74" t="s">
        <v>28</v>
      </c>
      <c r="B15" s="70"/>
      <c r="C15" s="10"/>
      <c r="D15" s="11"/>
      <c r="E15" s="57" t="s">
        <v>29</v>
      </c>
      <c r="F15" s="63">
        <f>+F16</f>
        <v>560000000</v>
      </c>
    </row>
    <row r="16" spans="1:6" ht="15">
      <c r="A16" s="75" t="s">
        <v>30</v>
      </c>
      <c r="B16" s="70">
        <v>99999</v>
      </c>
      <c r="C16" s="10">
        <v>999999</v>
      </c>
      <c r="D16" s="11" t="s">
        <v>20</v>
      </c>
      <c r="E16" s="58" t="s">
        <v>31</v>
      </c>
      <c r="F16" s="64">
        <v>560000000</v>
      </c>
    </row>
    <row r="17" spans="1:6" ht="15">
      <c r="A17" s="74" t="s">
        <v>32</v>
      </c>
      <c r="B17" s="69"/>
      <c r="C17" s="9"/>
      <c r="D17" s="9"/>
      <c r="E17" s="57" t="s">
        <v>33</v>
      </c>
      <c r="F17" s="63">
        <f>+F18</f>
        <v>737076000</v>
      </c>
    </row>
    <row r="18" spans="1:6" ht="15">
      <c r="A18" s="75" t="s">
        <v>34</v>
      </c>
      <c r="B18" s="70">
        <v>99999</v>
      </c>
      <c r="C18" s="10">
        <v>999999</v>
      </c>
      <c r="D18" s="11" t="s">
        <v>20</v>
      </c>
      <c r="E18" s="58" t="s">
        <v>35</v>
      </c>
      <c r="F18" s="64">
        <v>737076000</v>
      </c>
    </row>
    <row r="19" spans="1:6" ht="15">
      <c r="A19" s="74" t="s">
        <v>36</v>
      </c>
      <c r="B19" s="69"/>
      <c r="C19" s="9"/>
      <c r="D19" s="9"/>
      <c r="E19" s="57" t="s">
        <v>37</v>
      </c>
      <c r="F19" s="63">
        <f>+F20+F23</f>
        <v>22507880400</v>
      </c>
    </row>
    <row r="20" spans="1:6" ht="15">
      <c r="A20" s="74" t="s">
        <v>38</v>
      </c>
      <c r="B20" s="69"/>
      <c r="C20" s="9"/>
      <c r="D20" s="9"/>
      <c r="E20" s="57" t="s">
        <v>39</v>
      </c>
      <c r="F20" s="63">
        <f>+F21</f>
        <v>343300000</v>
      </c>
    </row>
    <row r="21" spans="1:6" ht="15">
      <c r="A21" s="74" t="s">
        <v>40</v>
      </c>
      <c r="B21" s="69"/>
      <c r="C21" s="9"/>
      <c r="D21" s="9"/>
      <c r="E21" s="57" t="s">
        <v>41</v>
      </c>
      <c r="F21" s="63">
        <f>+F22</f>
        <v>343300000</v>
      </c>
    </row>
    <row r="22" spans="1:6" ht="15">
      <c r="A22" s="75" t="s">
        <v>42</v>
      </c>
      <c r="B22" s="70">
        <v>99999</v>
      </c>
      <c r="C22" s="10">
        <v>999999</v>
      </c>
      <c r="D22" s="11" t="s">
        <v>20</v>
      </c>
      <c r="E22" s="58" t="s">
        <v>41</v>
      </c>
      <c r="F22" s="64">
        <v>343300000</v>
      </c>
    </row>
    <row r="23" spans="1:6" ht="15">
      <c r="A23" s="74" t="s">
        <v>43</v>
      </c>
      <c r="B23" s="69"/>
      <c r="C23" s="9"/>
      <c r="D23" s="9"/>
      <c r="E23" s="57" t="s">
        <v>44</v>
      </c>
      <c r="F23" s="63">
        <f>+F24</f>
        <v>22164580400</v>
      </c>
    </row>
    <row r="24" spans="1:6" ht="15">
      <c r="A24" s="74" t="s">
        <v>45</v>
      </c>
      <c r="B24" s="69"/>
      <c r="C24" s="9"/>
      <c r="D24" s="9"/>
      <c r="E24" s="57" t="s">
        <v>46</v>
      </c>
      <c r="F24" s="63">
        <f>+F25+F26</f>
        <v>22164580400</v>
      </c>
    </row>
    <row r="25" spans="1:6" ht="15">
      <c r="A25" s="75" t="s">
        <v>47</v>
      </c>
      <c r="B25" s="70">
        <v>99999</v>
      </c>
      <c r="C25" s="10">
        <v>999999</v>
      </c>
      <c r="D25" s="11" t="s">
        <v>20</v>
      </c>
      <c r="E25" s="58" t="s">
        <v>48</v>
      </c>
      <c r="F25" s="64">
        <v>21914580400</v>
      </c>
    </row>
    <row r="26" spans="1:6" ht="15.75" thickBot="1">
      <c r="A26" s="76" t="s">
        <v>49</v>
      </c>
      <c r="B26" s="70">
        <v>99999</v>
      </c>
      <c r="C26" s="10">
        <v>999999</v>
      </c>
      <c r="D26" s="11" t="s">
        <v>20</v>
      </c>
      <c r="E26" s="58" t="s">
        <v>50</v>
      </c>
      <c r="F26" s="64">
        <v>250000000</v>
      </c>
    </row>
    <row r="27" spans="1:6" ht="15.75" thickBot="1">
      <c r="A27" s="71" t="s">
        <v>51</v>
      </c>
      <c r="B27" s="52"/>
      <c r="C27" s="52"/>
      <c r="D27" s="52"/>
      <c r="E27" s="59"/>
      <c r="F27" s="65">
        <f>+F19+F7</f>
        <v>49518216350</v>
      </c>
    </row>
    <row r="28" spans="1:6" ht="15.75" thickBot="1">
      <c r="A28" s="53" t="s">
        <v>52</v>
      </c>
      <c r="B28" s="54"/>
      <c r="C28" s="54"/>
      <c r="D28" s="54"/>
      <c r="E28" s="60"/>
      <c r="F28" s="66">
        <f>+F7+F19</f>
        <v>49518216350</v>
      </c>
    </row>
    <row r="30" spans="1:6" ht="15">
      <c r="A30" s="12" t="s">
        <v>0</v>
      </c>
      <c r="B30" s="12"/>
      <c r="C30" s="12"/>
      <c r="D30" s="12"/>
      <c r="E30" s="12"/>
      <c r="F30" s="12"/>
    </row>
    <row r="31" spans="1:6" ht="15">
      <c r="A31" s="12" t="s">
        <v>53</v>
      </c>
      <c r="B31" s="12"/>
      <c r="C31" s="12"/>
      <c r="D31" s="12"/>
      <c r="E31" s="12"/>
      <c r="F31" s="12"/>
    </row>
    <row r="32" spans="1:6" ht="15">
      <c r="A32" s="12" t="s">
        <v>54</v>
      </c>
      <c r="B32" s="12"/>
      <c r="C32" s="12"/>
      <c r="D32" s="12"/>
      <c r="E32" s="12"/>
      <c r="F32" s="12"/>
    </row>
    <row r="33" spans="1:6" ht="16.5" thickBot="1">
      <c r="A33" s="13"/>
      <c r="B33" s="13"/>
      <c r="C33" s="14"/>
      <c r="D33" s="13"/>
      <c r="E33" s="15"/>
      <c r="F33" s="15"/>
    </row>
    <row r="34" spans="1:6" ht="51.75" thickBot="1">
      <c r="A34" s="83" t="s">
        <v>3</v>
      </c>
      <c r="B34" s="77" t="s">
        <v>4</v>
      </c>
      <c r="C34" s="44" t="s">
        <v>5</v>
      </c>
      <c r="D34" s="44" t="s">
        <v>6</v>
      </c>
      <c r="E34" s="90" t="s">
        <v>7</v>
      </c>
      <c r="F34" s="99" t="s">
        <v>55</v>
      </c>
    </row>
    <row r="35" spans="1:6" ht="15.75">
      <c r="A35" s="84" t="s">
        <v>56</v>
      </c>
      <c r="B35" s="78"/>
      <c r="C35" s="43"/>
      <c r="D35" s="42"/>
      <c r="E35" s="91" t="s">
        <v>57</v>
      </c>
      <c r="F35" s="100"/>
    </row>
    <row r="36" spans="1:6" ht="31.5">
      <c r="A36" s="85" t="s">
        <v>58</v>
      </c>
      <c r="B36" s="79"/>
      <c r="C36" s="17"/>
      <c r="D36" s="16"/>
      <c r="E36" s="92" t="s">
        <v>54</v>
      </c>
      <c r="F36" s="101"/>
    </row>
    <row r="37" spans="1:6" ht="15.75">
      <c r="A37" s="85" t="s">
        <v>59</v>
      </c>
      <c r="B37" s="80"/>
      <c r="C37" s="17"/>
      <c r="D37" s="19"/>
      <c r="E37" s="93" t="s">
        <v>60</v>
      </c>
      <c r="F37" s="102"/>
    </row>
    <row r="38" spans="1:6" ht="31.5">
      <c r="A38" s="85" t="s">
        <v>61</v>
      </c>
      <c r="B38" s="80"/>
      <c r="C38" s="17"/>
      <c r="D38" s="19"/>
      <c r="E38" s="93" t="s">
        <v>62</v>
      </c>
      <c r="F38" s="103">
        <f>SUM(F39:F42)</f>
        <v>3082042040</v>
      </c>
    </row>
    <row r="39" spans="1:6" ht="15">
      <c r="A39" s="86" t="s">
        <v>63</v>
      </c>
      <c r="B39" s="81" t="s">
        <v>64</v>
      </c>
      <c r="C39" s="17">
        <v>999999</v>
      </c>
      <c r="D39" s="18" t="s">
        <v>20</v>
      </c>
      <c r="E39" s="94" t="s">
        <v>65</v>
      </c>
      <c r="F39" s="104">
        <v>2960680800</v>
      </c>
    </row>
    <row r="40" spans="1:6" ht="30">
      <c r="A40" s="86" t="s">
        <v>66</v>
      </c>
      <c r="B40" s="81" t="s">
        <v>67</v>
      </c>
      <c r="C40" s="17">
        <v>999999</v>
      </c>
      <c r="D40" s="18" t="s">
        <v>20</v>
      </c>
      <c r="E40" s="94" t="s">
        <v>68</v>
      </c>
      <c r="F40" s="104">
        <v>85734000</v>
      </c>
    </row>
    <row r="41" spans="1:6" ht="15">
      <c r="A41" s="86" t="s">
        <v>69</v>
      </c>
      <c r="B41" s="81" t="s">
        <v>70</v>
      </c>
      <c r="C41" s="17">
        <v>999999</v>
      </c>
      <c r="D41" s="18" t="s">
        <v>20</v>
      </c>
      <c r="E41" s="94" t="s">
        <v>71</v>
      </c>
      <c r="F41" s="104">
        <v>10859640</v>
      </c>
    </row>
    <row r="42" spans="1:6" ht="15">
      <c r="A42" s="86" t="s">
        <v>72</v>
      </c>
      <c r="B42" s="81" t="s">
        <v>73</v>
      </c>
      <c r="C42" s="17">
        <v>999999</v>
      </c>
      <c r="D42" s="18" t="s">
        <v>20</v>
      </c>
      <c r="E42" s="94" t="s">
        <v>74</v>
      </c>
      <c r="F42" s="104">
        <v>24767600</v>
      </c>
    </row>
    <row r="43" spans="1:6" ht="31.5">
      <c r="A43" s="85" t="s">
        <v>75</v>
      </c>
      <c r="B43" s="81"/>
      <c r="C43" s="17"/>
      <c r="D43" s="20"/>
      <c r="E43" s="93" t="s">
        <v>76</v>
      </c>
      <c r="F43" s="105">
        <f>SUM(F44:F50)</f>
        <v>963957868</v>
      </c>
    </row>
    <row r="44" spans="1:6" ht="15">
      <c r="A44" s="86" t="s">
        <v>77</v>
      </c>
      <c r="B44" s="81" t="s">
        <v>78</v>
      </c>
      <c r="C44" s="17">
        <v>999999</v>
      </c>
      <c r="D44" s="18" t="s">
        <v>20</v>
      </c>
      <c r="E44" s="94" t="s">
        <v>79</v>
      </c>
      <c r="F44" s="104">
        <v>236000000</v>
      </c>
    </row>
    <row r="45" spans="1:6" ht="30">
      <c r="A45" s="86" t="s">
        <v>80</v>
      </c>
      <c r="B45" s="81" t="s">
        <v>78</v>
      </c>
      <c r="C45" s="17">
        <v>999999</v>
      </c>
      <c r="D45" s="18" t="s">
        <v>20</v>
      </c>
      <c r="E45" s="94" t="s">
        <v>81</v>
      </c>
      <c r="F45" s="104">
        <v>18099400</v>
      </c>
    </row>
    <row r="46" spans="1:6" ht="15">
      <c r="A46" s="86" t="s">
        <v>82</v>
      </c>
      <c r="B46" s="81" t="s">
        <v>73</v>
      </c>
      <c r="C46" s="17">
        <v>999999</v>
      </c>
      <c r="D46" s="18" t="s">
        <v>20</v>
      </c>
      <c r="E46" s="94" t="s">
        <v>83</v>
      </c>
      <c r="F46" s="104">
        <v>131935100</v>
      </c>
    </row>
    <row r="47" spans="1:6" ht="15">
      <c r="A47" s="86" t="s">
        <v>84</v>
      </c>
      <c r="B47" s="81" t="s">
        <v>73</v>
      </c>
      <c r="C47" s="17">
        <v>999999</v>
      </c>
      <c r="D47" s="18" t="s">
        <v>20</v>
      </c>
      <c r="E47" s="94" t="s">
        <v>85</v>
      </c>
      <c r="F47" s="104">
        <v>180994000</v>
      </c>
    </row>
    <row r="48" spans="1:6" ht="15">
      <c r="A48" s="86" t="s">
        <v>86</v>
      </c>
      <c r="B48" s="81" t="s">
        <v>73</v>
      </c>
      <c r="C48" s="17">
        <v>999999</v>
      </c>
      <c r="D48" s="18" t="s">
        <v>20</v>
      </c>
      <c r="E48" s="94" t="s">
        <v>87</v>
      </c>
      <c r="F48" s="104">
        <v>300069000</v>
      </c>
    </row>
    <row r="49" spans="1:6" ht="15">
      <c r="A49" s="86" t="s">
        <v>88</v>
      </c>
      <c r="B49" s="81" t="s">
        <v>89</v>
      </c>
      <c r="C49" s="17">
        <v>999999</v>
      </c>
      <c r="D49" s="18" t="s">
        <v>20</v>
      </c>
      <c r="E49" s="94" t="s">
        <v>90</v>
      </c>
      <c r="F49" s="104">
        <v>1600368</v>
      </c>
    </row>
    <row r="50" spans="1:6" ht="30">
      <c r="A50" s="87" t="s">
        <v>91</v>
      </c>
      <c r="B50" s="81" t="s">
        <v>78</v>
      </c>
      <c r="C50" s="17">
        <v>999999</v>
      </c>
      <c r="D50" s="18" t="s">
        <v>20</v>
      </c>
      <c r="E50" s="95" t="s">
        <v>92</v>
      </c>
      <c r="F50" s="104">
        <v>95260000</v>
      </c>
    </row>
    <row r="51" spans="1:6" ht="31.5">
      <c r="A51" s="88" t="s">
        <v>93</v>
      </c>
      <c r="B51" s="81"/>
      <c r="C51" s="17"/>
      <c r="D51" s="20"/>
      <c r="E51" s="93" t="s">
        <v>94</v>
      </c>
      <c r="F51" s="103">
        <f>F52+F53+F54</f>
        <v>657110215.2</v>
      </c>
    </row>
    <row r="52" spans="1:6" ht="30">
      <c r="A52" s="87" t="s">
        <v>95</v>
      </c>
      <c r="B52" s="81" t="s">
        <v>96</v>
      </c>
      <c r="C52" s="17">
        <v>999999</v>
      </c>
      <c r="D52" s="18" t="s">
        <v>20</v>
      </c>
      <c r="E52" s="94" t="s">
        <v>97</v>
      </c>
      <c r="F52" s="104">
        <v>358411898</v>
      </c>
    </row>
    <row r="53" spans="1:6" ht="15">
      <c r="A53" s="87" t="s">
        <v>98</v>
      </c>
      <c r="B53" s="81" t="s">
        <v>99</v>
      </c>
      <c r="C53" s="17">
        <v>999999</v>
      </c>
      <c r="D53" s="18" t="s">
        <v>20</v>
      </c>
      <c r="E53" s="94" t="s">
        <v>100</v>
      </c>
      <c r="F53" s="104">
        <v>238698317.2</v>
      </c>
    </row>
    <row r="54" spans="1:6" ht="45">
      <c r="A54" s="87" t="s">
        <v>101</v>
      </c>
      <c r="B54" s="81" t="s">
        <v>102</v>
      </c>
      <c r="C54" s="17">
        <v>999999</v>
      </c>
      <c r="D54" s="18" t="s">
        <v>20</v>
      </c>
      <c r="E54" s="95" t="s">
        <v>103</v>
      </c>
      <c r="F54" s="104">
        <v>60000000</v>
      </c>
    </row>
    <row r="55" spans="1:6" ht="47.25">
      <c r="A55" s="88" t="s">
        <v>104</v>
      </c>
      <c r="B55" s="81"/>
      <c r="C55" s="17"/>
      <c r="D55" s="20"/>
      <c r="E55" s="93" t="s">
        <v>105</v>
      </c>
      <c r="F55" s="103">
        <f>+F56</f>
        <v>415000000</v>
      </c>
    </row>
    <row r="56" spans="1:6" ht="30">
      <c r="A56" s="87" t="s">
        <v>106</v>
      </c>
      <c r="B56" s="81" t="s">
        <v>107</v>
      </c>
      <c r="C56" s="17">
        <v>999999</v>
      </c>
      <c r="D56" s="18" t="s">
        <v>20</v>
      </c>
      <c r="E56" s="94" t="s">
        <v>108</v>
      </c>
      <c r="F56" s="104">
        <v>415000000</v>
      </c>
    </row>
    <row r="57" spans="1:6" ht="47.25">
      <c r="A57" s="88" t="s">
        <v>109</v>
      </c>
      <c r="B57" s="81"/>
      <c r="C57" s="17"/>
      <c r="D57" s="20"/>
      <c r="E57" s="93" t="s">
        <v>110</v>
      </c>
      <c r="F57" s="106">
        <f>+F58+F59+F60</f>
        <v>739358906.768</v>
      </c>
    </row>
    <row r="58" spans="1:6" ht="30">
      <c r="A58" s="87" t="s">
        <v>111</v>
      </c>
      <c r="B58" s="81" t="s">
        <v>112</v>
      </c>
      <c r="C58" s="17">
        <v>999999</v>
      </c>
      <c r="D58" s="18" t="s">
        <v>20</v>
      </c>
      <c r="E58" s="94" t="s">
        <v>113</v>
      </c>
      <c r="F58" s="104">
        <v>298950723.808</v>
      </c>
    </row>
    <row r="59" spans="1:6" ht="30">
      <c r="A59" s="87" t="s">
        <v>114</v>
      </c>
      <c r="B59" s="81" t="s">
        <v>115</v>
      </c>
      <c r="C59" s="17">
        <v>999999</v>
      </c>
      <c r="D59" s="18" t="s">
        <v>20</v>
      </c>
      <c r="E59" s="94" t="s">
        <v>116</v>
      </c>
      <c r="F59" s="104">
        <v>422049048.96</v>
      </c>
    </row>
    <row r="60" spans="1:6" ht="15">
      <c r="A60" s="87" t="s">
        <v>117</v>
      </c>
      <c r="B60" s="81" t="s">
        <v>118</v>
      </c>
      <c r="C60" s="17">
        <v>999999</v>
      </c>
      <c r="D60" s="18" t="s">
        <v>20</v>
      </c>
      <c r="E60" s="94" t="s">
        <v>119</v>
      </c>
      <c r="F60" s="104">
        <v>18359134</v>
      </c>
    </row>
    <row r="61" spans="1:6" ht="15.75">
      <c r="A61" s="88" t="s">
        <v>120</v>
      </c>
      <c r="B61" s="81"/>
      <c r="C61" s="17"/>
      <c r="D61" s="20"/>
      <c r="E61" s="93" t="s">
        <v>121</v>
      </c>
      <c r="F61" s="103">
        <f>SUM(F62:F64)</f>
        <v>316536786.4</v>
      </c>
    </row>
    <row r="62" spans="1:6" ht="31.5">
      <c r="A62" s="87" t="s">
        <v>122</v>
      </c>
      <c r="B62" s="81" t="s">
        <v>123</v>
      </c>
      <c r="C62" s="17">
        <v>999999</v>
      </c>
      <c r="D62" s="18" t="s">
        <v>20</v>
      </c>
      <c r="E62" s="96" t="s">
        <v>124</v>
      </c>
      <c r="F62" s="104">
        <v>70341508.16</v>
      </c>
    </row>
    <row r="63" spans="1:6" ht="30">
      <c r="A63" s="87" t="s">
        <v>125</v>
      </c>
      <c r="B63" s="81" t="s">
        <v>126</v>
      </c>
      <c r="C63" s="17">
        <v>999999</v>
      </c>
      <c r="D63" s="18" t="s">
        <v>20</v>
      </c>
      <c r="E63" s="96" t="s">
        <v>127</v>
      </c>
      <c r="F63" s="104">
        <v>105512262.24</v>
      </c>
    </row>
    <row r="64" spans="1:6" ht="30">
      <c r="A64" s="87" t="s">
        <v>128</v>
      </c>
      <c r="B64" s="81" t="s">
        <v>129</v>
      </c>
      <c r="C64" s="17">
        <v>999999</v>
      </c>
      <c r="D64" s="18" t="s">
        <v>20</v>
      </c>
      <c r="E64" s="96" t="s">
        <v>130</v>
      </c>
      <c r="F64" s="104">
        <v>140683016</v>
      </c>
    </row>
    <row r="65" spans="1:6" ht="31.5">
      <c r="A65" s="87"/>
      <c r="B65" s="81"/>
      <c r="C65" s="17"/>
      <c r="D65" s="20"/>
      <c r="E65" s="93" t="s">
        <v>131</v>
      </c>
      <c r="F65" s="103">
        <f>+F38+F43+F51+F55+F57+F61</f>
        <v>6174005816.367999</v>
      </c>
    </row>
    <row r="66" spans="1:6" ht="15.75">
      <c r="A66" s="88" t="s">
        <v>132</v>
      </c>
      <c r="B66" s="81"/>
      <c r="C66" s="17"/>
      <c r="D66" s="20"/>
      <c r="E66" s="93" t="s">
        <v>133</v>
      </c>
      <c r="F66" s="104"/>
    </row>
    <row r="67" spans="1:6" ht="15.75">
      <c r="A67" s="88" t="s">
        <v>134</v>
      </c>
      <c r="B67" s="81"/>
      <c r="C67" s="17"/>
      <c r="D67" s="20"/>
      <c r="E67" s="93" t="s">
        <v>135</v>
      </c>
      <c r="F67" s="103">
        <f>SUM(F68:F69)</f>
        <v>63000000</v>
      </c>
    </row>
    <row r="68" spans="1:6" ht="15">
      <c r="A68" s="87" t="s">
        <v>136</v>
      </c>
      <c r="B68" s="81" t="s">
        <v>137</v>
      </c>
      <c r="C68" s="17">
        <v>999999</v>
      </c>
      <c r="D68" s="18" t="s">
        <v>20</v>
      </c>
      <c r="E68" s="94" t="s">
        <v>138</v>
      </c>
      <c r="F68" s="104">
        <v>2000000</v>
      </c>
    </row>
    <row r="69" spans="1:6" ht="15">
      <c r="A69" s="87" t="s">
        <v>139</v>
      </c>
      <c r="B69" s="81" t="s">
        <v>140</v>
      </c>
      <c r="C69" s="17">
        <v>999999</v>
      </c>
      <c r="D69" s="18" t="s">
        <v>20</v>
      </c>
      <c r="E69" s="94" t="s">
        <v>141</v>
      </c>
      <c r="F69" s="104">
        <v>61000000</v>
      </c>
    </row>
    <row r="70" spans="1:6" ht="15.75">
      <c r="A70" s="88" t="s">
        <v>142</v>
      </c>
      <c r="B70" s="81"/>
      <c r="C70" s="17"/>
      <c r="D70" s="20"/>
      <c r="E70" s="93" t="s">
        <v>143</v>
      </c>
      <c r="F70" s="103">
        <f>SUM(F71:F89)</f>
        <v>5150804136</v>
      </c>
    </row>
    <row r="71" spans="1:7" ht="15">
      <c r="A71" s="87" t="s">
        <v>144</v>
      </c>
      <c r="B71" s="81" t="s">
        <v>145</v>
      </c>
      <c r="C71" s="17">
        <v>999999</v>
      </c>
      <c r="D71" s="18" t="s">
        <v>20</v>
      </c>
      <c r="E71" s="94" t="s">
        <v>146</v>
      </c>
      <c r="F71" s="104">
        <f>2304865000-F72</f>
        <v>2051043974</v>
      </c>
      <c r="G71" s="21"/>
    </row>
    <row r="72" spans="1:7" ht="15">
      <c r="A72" s="87" t="s">
        <v>144</v>
      </c>
      <c r="B72" s="81" t="s">
        <v>147</v>
      </c>
      <c r="C72" s="17">
        <v>999999</v>
      </c>
      <c r="D72" s="18" t="s">
        <v>20</v>
      </c>
      <c r="E72" s="94" t="s">
        <v>146</v>
      </c>
      <c r="F72" s="104">
        <v>253821026</v>
      </c>
      <c r="G72" s="21"/>
    </row>
    <row r="73" spans="1:7" ht="15">
      <c r="A73" s="87" t="s">
        <v>148</v>
      </c>
      <c r="B73" s="81" t="s">
        <v>149</v>
      </c>
      <c r="C73" s="17">
        <v>999999</v>
      </c>
      <c r="D73" s="18" t="s">
        <v>20</v>
      </c>
      <c r="E73" s="94" t="s">
        <v>150</v>
      </c>
      <c r="F73" s="104">
        <v>261000000</v>
      </c>
      <c r="G73" s="21"/>
    </row>
    <row r="74" spans="1:8" ht="30">
      <c r="A74" s="87" t="s">
        <v>151</v>
      </c>
      <c r="B74" s="81" t="s">
        <v>149</v>
      </c>
      <c r="C74" s="17">
        <v>999999</v>
      </c>
      <c r="D74" s="18" t="s">
        <v>20</v>
      </c>
      <c r="E74" s="94" t="s">
        <v>152</v>
      </c>
      <c r="F74" s="104">
        <v>280000000</v>
      </c>
      <c r="G74" s="21"/>
      <c r="H74" s="21"/>
    </row>
    <row r="75" spans="1:6" ht="15">
      <c r="A75" s="87" t="s">
        <v>153</v>
      </c>
      <c r="B75" s="81" t="s">
        <v>154</v>
      </c>
      <c r="C75" s="17">
        <v>999999</v>
      </c>
      <c r="D75" s="18" t="s">
        <v>20</v>
      </c>
      <c r="E75" s="94" t="s">
        <v>25</v>
      </c>
      <c r="F75" s="104">
        <v>8000000</v>
      </c>
    </row>
    <row r="76" spans="1:6" ht="15">
      <c r="A76" s="87" t="s">
        <v>155</v>
      </c>
      <c r="B76" s="81" t="s">
        <v>156</v>
      </c>
      <c r="C76" s="17">
        <v>999999</v>
      </c>
      <c r="D76" s="18" t="s">
        <v>20</v>
      </c>
      <c r="E76" s="94" t="s">
        <v>157</v>
      </c>
      <c r="F76" s="104">
        <v>15000000</v>
      </c>
    </row>
    <row r="77" spans="1:6" ht="15">
      <c r="A77" s="87" t="s">
        <v>158</v>
      </c>
      <c r="B77" s="81" t="s">
        <v>159</v>
      </c>
      <c r="C77" s="17">
        <v>999999</v>
      </c>
      <c r="D77" s="18" t="s">
        <v>20</v>
      </c>
      <c r="E77" s="94" t="s">
        <v>160</v>
      </c>
      <c r="F77" s="104">
        <v>6000000</v>
      </c>
    </row>
    <row r="78" spans="1:6" ht="15">
      <c r="A78" s="87" t="s">
        <v>161</v>
      </c>
      <c r="B78" s="81" t="s">
        <v>149</v>
      </c>
      <c r="C78" s="17">
        <v>999999</v>
      </c>
      <c r="D78" s="18" t="s">
        <v>20</v>
      </c>
      <c r="E78" s="94" t="s">
        <v>162</v>
      </c>
      <c r="F78" s="104">
        <v>38603080</v>
      </c>
    </row>
    <row r="79" spans="1:6" ht="15">
      <c r="A79" s="87" t="s">
        <v>163</v>
      </c>
      <c r="B79" s="81" t="s">
        <v>164</v>
      </c>
      <c r="C79" s="17">
        <v>999999</v>
      </c>
      <c r="D79" s="18" t="s">
        <v>20</v>
      </c>
      <c r="E79" s="94" t="s">
        <v>165</v>
      </c>
      <c r="F79" s="104">
        <v>779000000</v>
      </c>
    </row>
    <row r="80" spans="1:6" ht="15">
      <c r="A80" s="87" t="s">
        <v>166</v>
      </c>
      <c r="B80" s="81" t="s">
        <v>149</v>
      </c>
      <c r="C80" s="17">
        <v>999999</v>
      </c>
      <c r="D80" s="18" t="s">
        <v>20</v>
      </c>
      <c r="E80" s="94" t="s">
        <v>167</v>
      </c>
      <c r="F80" s="104">
        <v>19000000</v>
      </c>
    </row>
    <row r="81" spans="1:6" ht="15">
      <c r="A81" s="87" t="s">
        <v>168</v>
      </c>
      <c r="B81" s="81" t="s">
        <v>149</v>
      </c>
      <c r="C81" s="17">
        <v>999999</v>
      </c>
      <c r="D81" s="18" t="s">
        <v>20</v>
      </c>
      <c r="E81" s="94" t="s">
        <v>169</v>
      </c>
      <c r="F81" s="104">
        <v>1500000</v>
      </c>
    </row>
    <row r="82" spans="1:6" ht="29.25" customHeight="1">
      <c r="A82" s="87" t="s">
        <v>170</v>
      </c>
      <c r="B82" s="81" t="s">
        <v>171</v>
      </c>
      <c r="C82" s="17">
        <v>999999</v>
      </c>
      <c r="D82" s="18" t="s">
        <v>20</v>
      </c>
      <c r="E82" s="94" t="s">
        <v>172</v>
      </c>
      <c r="F82" s="104">
        <v>41920000</v>
      </c>
    </row>
    <row r="83" spans="1:6" ht="30">
      <c r="A83" s="87" t="s">
        <v>173</v>
      </c>
      <c r="B83" s="81" t="s">
        <v>149</v>
      </c>
      <c r="C83" s="17">
        <v>999999</v>
      </c>
      <c r="D83" s="18" t="s">
        <v>20</v>
      </c>
      <c r="E83" s="94" t="s">
        <v>174</v>
      </c>
      <c r="F83" s="104">
        <v>1000000000</v>
      </c>
    </row>
    <row r="84" spans="1:6" ht="15">
      <c r="A84" s="87" t="s">
        <v>175</v>
      </c>
      <c r="B84" s="81" t="s">
        <v>176</v>
      </c>
      <c r="C84" s="17">
        <v>999999</v>
      </c>
      <c r="D84" s="18" t="s">
        <v>20</v>
      </c>
      <c r="E84" s="94" t="s">
        <v>177</v>
      </c>
      <c r="F84" s="104">
        <v>9785491</v>
      </c>
    </row>
    <row r="85" spans="1:6" ht="15">
      <c r="A85" s="87" t="s">
        <v>178</v>
      </c>
      <c r="B85" s="81" t="s">
        <v>179</v>
      </c>
      <c r="C85" s="17">
        <v>999999</v>
      </c>
      <c r="D85" s="18" t="s">
        <v>20</v>
      </c>
      <c r="E85" s="94" t="s">
        <v>180</v>
      </c>
      <c r="F85" s="104">
        <v>23354133</v>
      </c>
    </row>
    <row r="86" spans="1:6" ht="15">
      <c r="A86" s="87" t="s">
        <v>181</v>
      </c>
      <c r="B86" s="81" t="s">
        <v>182</v>
      </c>
      <c r="C86" s="17">
        <v>999999</v>
      </c>
      <c r="D86" s="18" t="s">
        <v>20</v>
      </c>
      <c r="E86" s="94" t="s">
        <v>183</v>
      </c>
      <c r="F86" s="104">
        <v>32262772</v>
      </c>
    </row>
    <row r="87" spans="1:6" ht="15">
      <c r="A87" s="87" t="s">
        <v>184</v>
      </c>
      <c r="B87" s="81" t="s">
        <v>185</v>
      </c>
      <c r="C87" s="17">
        <v>999999</v>
      </c>
      <c r="D87" s="18" t="s">
        <v>20</v>
      </c>
      <c r="E87" s="94" t="s">
        <v>186</v>
      </c>
      <c r="F87" s="104">
        <v>513660</v>
      </c>
    </row>
    <row r="88" spans="1:6" ht="15">
      <c r="A88" s="87" t="s">
        <v>187</v>
      </c>
      <c r="B88" s="81" t="s">
        <v>149</v>
      </c>
      <c r="C88" s="17">
        <v>999999</v>
      </c>
      <c r="D88" s="18" t="s">
        <v>20</v>
      </c>
      <c r="E88" s="94" t="s">
        <v>188</v>
      </c>
      <c r="F88" s="104">
        <v>300000000</v>
      </c>
    </row>
    <row r="89" spans="1:6" ht="15">
      <c r="A89" s="87" t="s">
        <v>189</v>
      </c>
      <c r="B89" s="81" t="s">
        <v>149</v>
      </c>
      <c r="C89" s="17">
        <v>999999</v>
      </c>
      <c r="D89" s="18" t="s">
        <v>20</v>
      </c>
      <c r="E89" s="94" t="s">
        <v>190</v>
      </c>
      <c r="F89" s="104">
        <v>30000000</v>
      </c>
    </row>
    <row r="90" spans="1:6" ht="31.5">
      <c r="A90" s="88" t="s">
        <v>191</v>
      </c>
      <c r="B90" s="81"/>
      <c r="C90" s="17"/>
      <c r="D90" s="18"/>
      <c r="E90" s="93" t="s">
        <v>192</v>
      </c>
      <c r="F90" s="103">
        <f>+F91+F92</f>
        <v>78600000</v>
      </c>
    </row>
    <row r="91" spans="1:6" ht="15">
      <c r="A91" s="87" t="s">
        <v>193</v>
      </c>
      <c r="B91" s="81" t="s">
        <v>171</v>
      </c>
      <c r="C91" s="17">
        <v>999999</v>
      </c>
      <c r="D91" s="18" t="s">
        <v>20</v>
      </c>
      <c r="E91" s="94" t="s">
        <v>194</v>
      </c>
      <c r="F91" s="104">
        <v>62880000</v>
      </c>
    </row>
    <row r="92" spans="1:6" ht="15">
      <c r="A92" s="87" t="s">
        <v>195</v>
      </c>
      <c r="B92" s="79" t="s">
        <v>196</v>
      </c>
      <c r="C92" s="17">
        <v>999999</v>
      </c>
      <c r="D92" s="18" t="s">
        <v>20</v>
      </c>
      <c r="E92" s="94" t="s">
        <v>197</v>
      </c>
      <c r="F92" s="104">
        <v>15720000</v>
      </c>
    </row>
    <row r="93" spans="1:6" ht="15.75">
      <c r="A93" s="88" t="s">
        <v>198</v>
      </c>
      <c r="B93" s="81"/>
      <c r="C93" s="17"/>
      <c r="D93" s="20"/>
      <c r="E93" s="93" t="s">
        <v>199</v>
      </c>
      <c r="F93" s="103">
        <f>F94+F95</f>
        <v>3667000000</v>
      </c>
    </row>
    <row r="94" spans="1:6" ht="15">
      <c r="A94" s="87" t="s">
        <v>200</v>
      </c>
      <c r="B94" s="81" t="s">
        <v>201</v>
      </c>
      <c r="C94" s="17">
        <v>999999</v>
      </c>
      <c r="D94" s="18" t="s">
        <v>20</v>
      </c>
      <c r="E94" s="94" t="s">
        <v>199</v>
      </c>
      <c r="F94" s="104">
        <v>3509000000</v>
      </c>
    </row>
    <row r="95" spans="1:6" ht="15">
      <c r="A95" s="87" t="s">
        <v>202</v>
      </c>
      <c r="B95" s="81" t="s">
        <v>201</v>
      </c>
      <c r="C95" s="17">
        <v>999999</v>
      </c>
      <c r="D95" s="18" t="s">
        <v>20</v>
      </c>
      <c r="E95" s="94" t="s">
        <v>203</v>
      </c>
      <c r="F95" s="104">
        <v>158000000</v>
      </c>
    </row>
    <row r="96" spans="1:6" ht="31.5">
      <c r="A96" s="87"/>
      <c r="B96" s="81"/>
      <c r="C96" s="17"/>
      <c r="D96" s="20"/>
      <c r="E96" s="93" t="s">
        <v>204</v>
      </c>
      <c r="F96" s="103">
        <f>+F67+F70+F90+F93</f>
        <v>8959404136</v>
      </c>
    </row>
    <row r="97" spans="1:6" ht="31.5">
      <c r="A97" s="88" t="s">
        <v>205</v>
      </c>
      <c r="B97" s="81"/>
      <c r="C97" s="17"/>
      <c r="D97" s="20"/>
      <c r="E97" s="93" t="s">
        <v>206</v>
      </c>
      <c r="F97" s="103"/>
    </row>
    <row r="98" spans="1:6" ht="31.5">
      <c r="A98" s="88" t="s">
        <v>207</v>
      </c>
      <c r="B98" s="81"/>
      <c r="C98" s="17"/>
      <c r="D98" s="20"/>
      <c r="E98" s="93" t="s">
        <v>208</v>
      </c>
      <c r="F98" s="103">
        <f>+F99</f>
        <v>47387540</v>
      </c>
    </row>
    <row r="99" spans="1:6" ht="15">
      <c r="A99" s="87" t="s">
        <v>209</v>
      </c>
      <c r="B99" s="81" t="s">
        <v>210</v>
      </c>
      <c r="C99" s="17">
        <v>999999</v>
      </c>
      <c r="D99" s="18" t="s">
        <v>20</v>
      </c>
      <c r="E99" s="94" t="s">
        <v>211</v>
      </c>
      <c r="F99" s="104">
        <v>47387540</v>
      </c>
    </row>
    <row r="100" spans="1:6" ht="15.75">
      <c r="A100" s="88" t="s">
        <v>212</v>
      </c>
      <c r="B100" s="81"/>
      <c r="C100" s="17"/>
      <c r="D100" s="20"/>
      <c r="E100" s="93" t="s">
        <v>213</v>
      </c>
      <c r="F100" s="106">
        <f>F101+F102+F103+F104</f>
        <v>1147920000</v>
      </c>
    </row>
    <row r="101" spans="1:6" ht="45">
      <c r="A101" s="87" t="s">
        <v>214</v>
      </c>
      <c r="B101" s="81" t="s">
        <v>215</v>
      </c>
      <c r="C101" s="17">
        <v>999999</v>
      </c>
      <c r="D101" s="18" t="s">
        <v>20</v>
      </c>
      <c r="E101" s="94" t="s">
        <v>216</v>
      </c>
      <c r="F101" s="104">
        <v>1000000000</v>
      </c>
    </row>
    <row r="102" spans="1:6" ht="30">
      <c r="A102" s="87" t="s">
        <v>217</v>
      </c>
      <c r="B102" s="81" t="s">
        <v>215</v>
      </c>
      <c r="C102" s="17">
        <v>999999</v>
      </c>
      <c r="D102" s="18" t="s">
        <v>20</v>
      </c>
      <c r="E102" s="94" t="s">
        <v>218</v>
      </c>
      <c r="F102" s="104">
        <v>41920000</v>
      </c>
    </row>
    <row r="103" spans="1:6" ht="15">
      <c r="A103" s="87" t="s">
        <v>219</v>
      </c>
      <c r="B103" s="81" t="s">
        <v>220</v>
      </c>
      <c r="C103" s="17">
        <v>999999</v>
      </c>
      <c r="D103" s="18" t="s">
        <v>20</v>
      </c>
      <c r="E103" s="94" t="s">
        <v>221</v>
      </c>
      <c r="F103" s="104">
        <v>1000000</v>
      </c>
    </row>
    <row r="104" spans="1:6" ht="15">
      <c r="A104" s="87" t="s">
        <v>222</v>
      </c>
      <c r="B104" s="81" t="s">
        <v>220</v>
      </c>
      <c r="C104" s="17">
        <v>999999</v>
      </c>
      <c r="D104" s="18" t="s">
        <v>20</v>
      </c>
      <c r="E104" s="94" t="s">
        <v>223</v>
      </c>
      <c r="F104" s="104">
        <v>105000000</v>
      </c>
    </row>
    <row r="105" spans="1:6" ht="16.5" thickBot="1">
      <c r="A105" s="89"/>
      <c r="B105" s="82"/>
      <c r="C105" s="48"/>
      <c r="D105" s="49"/>
      <c r="E105" s="97" t="s">
        <v>224</v>
      </c>
      <c r="F105" s="107">
        <f>+F98+F100</f>
        <v>1195307540</v>
      </c>
    </row>
    <row r="106" spans="1:9" ht="16.5" thickBot="1">
      <c r="A106" s="50" t="s">
        <v>225</v>
      </c>
      <c r="B106" s="51"/>
      <c r="C106" s="51"/>
      <c r="D106" s="51"/>
      <c r="E106" s="98"/>
      <c r="F106" s="108">
        <f>SUM(F105+F96+F65)</f>
        <v>16328717492.368</v>
      </c>
      <c r="I106" s="22"/>
    </row>
    <row r="108" spans="1:13" s="24" customFormat="1" ht="15">
      <c r="A108" s="23" t="s">
        <v>0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s="24" customFormat="1" ht="15">
      <c r="A109" s="23" t="s">
        <v>226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s="24" customFormat="1" ht="15">
      <c r="A110" s="23" t="s">
        <v>227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s="24" customFormat="1" ht="16.5" thickBot="1">
      <c r="A111" s="25"/>
      <c r="B111" s="26"/>
      <c r="C111" s="26"/>
      <c r="D111" s="26"/>
      <c r="E111" s="26"/>
      <c r="F111" s="27"/>
      <c r="G111" s="28"/>
      <c r="H111" s="29"/>
      <c r="I111" s="30"/>
      <c r="J111" s="30"/>
      <c r="K111" s="30"/>
      <c r="L111" s="30"/>
      <c r="M111" s="31"/>
    </row>
    <row r="112" spans="1:13" s="24" customFormat="1" ht="98.25" thickBot="1">
      <c r="A112" s="123" t="s">
        <v>228</v>
      </c>
      <c r="B112" s="120" t="s">
        <v>229</v>
      </c>
      <c r="C112" s="116" t="s">
        <v>230</v>
      </c>
      <c r="D112" s="115" t="s">
        <v>6</v>
      </c>
      <c r="E112" s="115" t="s">
        <v>231</v>
      </c>
      <c r="F112" s="117" t="s">
        <v>232</v>
      </c>
      <c r="G112" s="115" t="s">
        <v>233</v>
      </c>
      <c r="H112" s="118" t="s">
        <v>7</v>
      </c>
      <c r="I112" s="119" t="s">
        <v>234</v>
      </c>
      <c r="J112" s="119" t="s">
        <v>235</v>
      </c>
      <c r="K112" s="119" t="s">
        <v>236</v>
      </c>
      <c r="L112" s="130" t="s">
        <v>237</v>
      </c>
      <c r="M112" s="135" t="s">
        <v>238</v>
      </c>
    </row>
    <row r="113" spans="1:13" s="24" customFormat="1" ht="31.5">
      <c r="A113" s="124" t="s">
        <v>239</v>
      </c>
      <c r="B113" s="121"/>
      <c r="C113" s="109"/>
      <c r="D113" s="109"/>
      <c r="E113" s="110"/>
      <c r="F113" s="111"/>
      <c r="G113" s="112"/>
      <c r="H113" s="113" t="s">
        <v>240</v>
      </c>
      <c r="I113" s="114"/>
      <c r="J113" s="114"/>
      <c r="K113" s="114"/>
      <c r="L113" s="131"/>
      <c r="M113" s="136"/>
    </row>
    <row r="114" spans="1:13" s="24" customFormat="1" ht="15.75">
      <c r="A114" s="125">
        <v>2</v>
      </c>
      <c r="B114" s="122"/>
      <c r="C114" s="32"/>
      <c r="D114" s="32"/>
      <c r="E114" s="33"/>
      <c r="F114" s="34"/>
      <c r="G114" s="35"/>
      <c r="H114" s="36" t="s">
        <v>241</v>
      </c>
      <c r="I114" s="37"/>
      <c r="J114" s="37"/>
      <c r="K114" s="37"/>
      <c r="L114" s="132"/>
      <c r="M114" s="137">
        <f>+M115+M122</f>
        <v>33189498858</v>
      </c>
    </row>
    <row r="115" spans="1:13" s="24" customFormat="1" ht="47.25">
      <c r="A115" s="126" t="s">
        <v>242</v>
      </c>
      <c r="B115" s="122"/>
      <c r="C115" s="32"/>
      <c r="D115" s="32"/>
      <c r="E115" s="33"/>
      <c r="F115" s="34"/>
      <c r="G115" s="35"/>
      <c r="H115" s="36" t="s">
        <v>243</v>
      </c>
      <c r="I115" s="37"/>
      <c r="J115" s="37"/>
      <c r="K115" s="37"/>
      <c r="L115" s="132"/>
      <c r="M115" s="137">
        <f>+M117</f>
        <v>11504678251</v>
      </c>
    </row>
    <row r="116" spans="1:13" s="24" customFormat="1" ht="48.75">
      <c r="A116" s="127"/>
      <c r="B116" s="122"/>
      <c r="C116" s="32"/>
      <c r="D116" s="32"/>
      <c r="E116" s="33"/>
      <c r="F116" s="34" t="s">
        <v>244</v>
      </c>
      <c r="G116" s="35" t="s">
        <v>245</v>
      </c>
      <c r="H116" s="38" t="s">
        <v>246</v>
      </c>
      <c r="I116" s="37">
        <v>5500</v>
      </c>
      <c r="J116" s="37" t="s">
        <v>247</v>
      </c>
      <c r="K116" s="37"/>
      <c r="L116" s="132"/>
      <c r="M116" s="138"/>
    </row>
    <row r="117" spans="1:13" s="24" customFormat="1" ht="63">
      <c r="A117" s="126" t="s">
        <v>248</v>
      </c>
      <c r="B117" s="122"/>
      <c r="C117" s="32"/>
      <c r="D117" s="32"/>
      <c r="E117" s="33"/>
      <c r="F117" s="34"/>
      <c r="G117" s="35"/>
      <c r="H117" s="36" t="s">
        <v>249</v>
      </c>
      <c r="I117" s="37"/>
      <c r="J117" s="37"/>
      <c r="K117" s="37"/>
      <c r="L117" s="132"/>
      <c r="M117" s="137">
        <f>+M118</f>
        <v>11504678251</v>
      </c>
    </row>
    <row r="118" spans="1:13" s="24" customFormat="1" ht="120.75">
      <c r="A118" s="127"/>
      <c r="B118" s="122"/>
      <c r="C118" s="32"/>
      <c r="D118" s="32"/>
      <c r="E118" s="33"/>
      <c r="F118" s="34">
        <v>282</v>
      </c>
      <c r="G118" s="39" t="s">
        <v>250</v>
      </c>
      <c r="H118" s="38" t="s">
        <v>251</v>
      </c>
      <c r="I118" s="37">
        <v>650</v>
      </c>
      <c r="J118" s="37" t="s">
        <v>247</v>
      </c>
      <c r="K118" s="37">
        <v>711</v>
      </c>
      <c r="L118" s="132">
        <v>650</v>
      </c>
      <c r="M118" s="138">
        <f>+M119</f>
        <v>11504678251</v>
      </c>
    </row>
    <row r="119" spans="1:13" s="24" customFormat="1" ht="60.75">
      <c r="A119" s="127"/>
      <c r="B119" s="122"/>
      <c r="C119" s="32"/>
      <c r="D119" s="32"/>
      <c r="E119" s="33"/>
      <c r="F119" s="34"/>
      <c r="G119" s="35"/>
      <c r="H119" s="38" t="s">
        <v>252</v>
      </c>
      <c r="I119" s="37"/>
      <c r="J119" s="37"/>
      <c r="K119" s="37"/>
      <c r="L119" s="132"/>
      <c r="M119" s="138">
        <f>+M120+M121</f>
        <v>11504678251</v>
      </c>
    </row>
    <row r="120" spans="1:13" s="24" customFormat="1" ht="45.75">
      <c r="A120" s="128" t="s">
        <v>253</v>
      </c>
      <c r="B120" s="122" t="s">
        <v>254</v>
      </c>
      <c r="C120" s="32">
        <v>29703904</v>
      </c>
      <c r="D120" s="32" t="s">
        <v>20</v>
      </c>
      <c r="E120" s="40" t="s">
        <v>255</v>
      </c>
      <c r="F120" s="34"/>
      <c r="G120" s="35"/>
      <c r="H120" s="38" t="s">
        <v>256</v>
      </c>
      <c r="I120" s="37"/>
      <c r="J120" s="37"/>
      <c r="K120" s="37"/>
      <c r="L120" s="132"/>
      <c r="M120" s="138">
        <v>5211865366</v>
      </c>
    </row>
    <row r="121" spans="1:13" s="24" customFormat="1" ht="45.75">
      <c r="A121" s="128" t="s">
        <v>253</v>
      </c>
      <c r="B121" s="122" t="s">
        <v>257</v>
      </c>
      <c r="C121" s="32">
        <v>29703904</v>
      </c>
      <c r="D121" s="32" t="s">
        <v>20</v>
      </c>
      <c r="E121" s="40" t="s">
        <v>255</v>
      </c>
      <c r="F121" s="34"/>
      <c r="G121" s="35"/>
      <c r="H121" s="38" t="s">
        <v>256</v>
      </c>
      <c r="I121" s="37"/>
      <c r="J121" s="37"/>
      <c r="K121" s="37"/>
      <c r="L121" s="132"/>
      <c r="M121" s="138">
        <f>11504678251-M120</f>
        <v>6292812885</v>
      </c>
    </row>
    <row r="122" spans="1:13" s="24" customFormat="1" ht="31.5">
      <c r="A122" s="126" t="s">
        <v>258</v>
      </c>
      <c r="B122" s="122"/>
      <c r="C122" s="32"/>
      <c r="D122" s="32"/>
      <c r="E122" s="33"/>
      <c r="F122" s="34"/>
      <c r="G122" s="35"/>
      <c r="H122" s="36" t="s">
        <v>259</v>
      </c>
      <c r="I122" s="37"/>
      <c r="J122" s="37"/>
      <c r="K122" s="37"/>
      <c r="L122" s="132"/>
      <c r="M122" s="137">
        <f>+M124</f>
        <v>21684820607</v>
      </c>
    </row>
    <row r="123" spans="1:13" s="24" customFormat="1" ht="90.75">
      <c r="A123" s="127"/>
      <c r="B123" s="122"/>
      <c r="C123" s="32"/>
      <c r="D123" s="32"/>
      <c r="E123" s="33"/>
      <c r="F123" s="34" t="s">
        <v>260</v>
      </c>
      <c r="G123" s="35" t="s">
        <v>245</v>
      </c>
      <c r="H123" s="38" t="s">
        <v>261</v>
      </c>
      <c r="I123" s="37">
        <v>6000</v>
      </c>
      <c r="J123" s="37" t="s">
        <v>247</v>
      </c>
      <c r="K123" s="37"/>
      <c r="L123" s="132"/>
      <c r="M123" s="138"/>
    </row>
    <row r="124" spans="1:13" s="24" customFormat="1" ht="47.25">
      <c r="A124" s="126" t="s">
        <v>262</v>
      </c>
      <c r="B124" s="122"/>
      <c r="C124" s="32"/>
      <c r="D124" s="32"/>
      <c r="E124" s="33"/>
      <c r="F124" s="34"/>
      <c r="G124" s="35"/>
      <c r="H124" s="36" t="s">
        <v>263</v>
      </c>
      <c r="I124" s="37"/>
      <c r="J124" s="37"/>
      <c r="K124" s="37"/>
      <c r="L124" s="132"/>
      <c r="M124" s="137">
        <f>+M125</f>
        <v>21684820607</v>
      </c>
    </row>
    <row r="125" spans="1:13" s="24" customFormat="1" ht="135.75">
      <c r="A125" s="127"/>
      <c r="B125" s="122"/>
      <c r="C125" s="32"/>
      <c r="D125" s="32"/>
      <c r="E125" s="33"/>
      <c r="F125" s="34">
        <v>291</v>
      </c>
      <c r="G125" s="39" t="s">
        <v>250</v>
      </c>
      <c r="H125" s="38" t="s">
        <v>264</v>
      </c>
      <c r="I125" s="37">
        <v>960</v>
      </c>
      <c r="J125" s="37" t="s">
        <v>247</v>
      </c>
      <c r="K125" s="37">
        <v>1340</v>
      </c>
      <c r="L125" s="132">
        <v>960</v>
      </c>
      <c r="M125" s="138">
        <f>+M126</f>
        <v>21684820607</v>
      </c>
    </row>
    <row r="126" spans="1:13" s="24" customFormat="1" ht="60.75">
      <c r="A126" s="127"/>
      <c r="B126" s="122"/>
      <c r="C126" s="32"/>
      <c r="D126" s="32"/>
      <c r="E126" s="33"/>
      <c r="F126" s="34"/>
      <c r="G126" s="39"/>
      <c r="H126" s="38" t="s">
        <v>265</v>
      </c>
      <c r="I126" s="37"/>
      <c r="J126" s="37"/>
      <c r="K126" s="37"/>
      <c r="L126" s="132"/>
      <c r="M126" s="138">
        <f>+M128+M127</f>
        <v>21684820607</v>
      </c>
    </row>
    <row r="127" spans="1:13" s="24" customFormat="1" ht="45.75">
      <c r="A127" s="128" t="s">
        <v>266</v>
      </c>
      <c r="B127" s="122" t="s">
        <v>267</v>
      </c>
      <c r="C127" s="32">
        <v>29704004</v>
      </c>
      <c r="D127" s="32" t="s">
        <v>20</v>
      </c>
      <c r="E127" s="40" t="s">
        <v>255</v>
      </c>
      <c r="F127" s="34"/>
      <c r="G127" s="39"/>
      <c r="H127" s="38" t="s">
        <v>256</v>
      </c>
      <c r="I127" s="37"/>
      <c r="J127" s="37"/>
      <c r="K127" s="37"/>
      <c r="L127" s="132"/>
      <c r="M127" s="138">
        <v>8585625770</v>
      </c>
    </row>
    <row r="128" spans="1:13" s="24" customFormat="1" ht="46.5" thickBot="1">
      <c r="A128" s="129" t="s">
        <v>266</v>
      </c>
      <c r="B128" s="122" t="s">
        <v>268</v>
      </c>
      <c r="C128" s="32">
        <v>29704004</v>
      </c>
      <c r="D128" s="32" t="s">
        <v>20</v>
      </c>
      <c r="E128" s="40" t="s">
        <v>255</v>
      </c>
      <c r="F128" s="34"/>
      <c r="G128" s="39"/>
      <c r="H128" s="38" t="s">
        <v>256</v>
      </c>
      <c r="I128" s="37"/>
      <c r="J128" s="37"/>
      <c r="K128" s="37"/>
      <c r="L128" s="132"/>
      <c r="M128" s="138">
        <f>21684820607-M127</f>
        <v>13099194837</v>
      </c>
    </row>
    <row r="129" spans="1:13" s="24" customFormat="1" ht="16.5" thickBot="1">
      <c r="A129" s="46" t="s">
        <v>269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133"/>
      <c r="M129" s="139">
        <f>+M114</f>
        <v>33189498858</v>
      </c>
    </row>
    <row r="130" spans="1:13" s="24" customFormat="1" ht="16.5" thickBot="1">
      <c r="A130" s="46" t="s">
        <v>270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134"/>
      <c r="M130" s="140">
        <f>+M129+'[1]BEN-F-18'!$I$98</f>
        <v>49518216349.7462</v>
      </c>
    </row>
  </sheetData>
  <sheetProtection/>
  <mergeCells count="14">
    <mergeCell ref="A129:L129"/>
    <mergeCell ref="A130:L130"/>
    <mergeCell ref="A31:F31"/>
    <mergeCell ref="A32:F32"/>
    <mergeCell ref="A106:E106"/>
    <mergeCell ref="A108:M108"/>
    <mergeCell ref="A109:M109"/>
    <mergeCell ref="A110:M110"/>
    <mergeCell ref="A1:F1"/>
    <mergeCell ref="A2:F2"/>
    <mergeCell ref="A3:F3"/>
    <mergeCell ref="A27:E27"/>
    <mergeCell ref="A28:E28"/>
    <mergeCell ref="A30:F30"/>
  </mergeCells>
  <conditionalFormatting sqref="M112">
    <cfRule type="expression" priority="2" dxfId="2">
      <formula>LEN('PPTO-BENE-2019'!#REF!)&lt;=12</formula>
    </cfRule>
  </conditionalFormatting>
  <conditionalFormatting sqref="M112">
    <cfRule type="expression" priority="1" dxfId="2">
      <formula>LEN('PPTO-BENE-2019'!#REF!)&lt;=12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Boton Macana</dc:creator>
  <cp:keywords/>
  <dc:description/>
  <cp:lastModifiedBy>Maria Ines Boton Macana</cp:lastModifiedBy>
  <dcterms:created xsi:type="dcterms:W3CDTF">2019-01-29T16:36:38Z</dcterms:created>
  <dcterms:modified xsi:type="dcterms:W3CDTF">2019-01-29T16:40:15Z</dcterms:modified>
  <cp:category/>
  <cp:version/>
  <cp:contentType/>
  <cp:contentStatus/>
</cp:coreProperties>
</file>